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stin\Documents\"/>
    </mc:Choice>
  </mc:AlternateContent>
  <bookViews>
    <workbookView xWindow="0" yWindow="0" windowWidth="28590" windowHeight="9540" firstSheet="3" activeTab="8"/>
  </bookViews>
  <sheets>
    <sheet name="Basic (by state)" sheetId="1" r:id="rId1"/>
    <sheet name="Basic (by year)" sheetId="2" r:id="rId2"/>
    <sheet name="Basic (by party)" sheetId="3" r:id="rId3"/>
    <sheet name="Basic (by chamber)" sheetId="4" r:id="rId4"/>
    <sheet name="Primary Runoff Gap" sheetId="8" r:id="rId5"/>
    <sheet name="Comeback" sheetId="9" r:id="rId6"/>
    <sheet name="General Election Losers" sheetId="6" r:id="rId7"/>
    <sheet name="General Election Winners" sheetId="7" r:id="rId8"/>
    <sheet name="SpecialElectionsExcluded" sheetId="5" r:id="rId9"/>
  </sheets>
  <definedNames>
    <definedName name="_xlnm._FilterDatabase" localSheetId="3" hidden="1">'Basic (by chamber)'!$A$1:$P$1</definedName>
    <definedName name="_xlnm._FilterDatabase" localSheetId="2" hidden="1">'Basic (by party)'!$A$1:$P$1</definedName>
    <definedName name="_xlnm._FilterDatabase" localSheetId="1" hidden="1">'Basic (by year)'!$A$1:$P$185</definedName>
    <definedName name="_xlnm._FilterDatabase" localSheetId="5" hidden="1">Comeback!$A$1:$S$183</definedName>
    <definedName name="_xlnm._FilterDatabase" localSheetId="6" hidden="1">'General Election Losers'!$A$1:$P$175</definedName>
    <definedName name="_xlnm._FilterDatabase" localSheetId="7" hidden="1">'General Election Winners'!$A$1:$P$82</definedName>
    <definedName name="_xlnm._FilterDatabase" localSheetId="4" hidden="1">'Primary Runoff Gap'!$A$1:$S$174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6" l="1"/>
  <c r="K5" i="6"/>
  <c r="H5" i="6"/>
  <c r="H98" i="1"/>
  <c r="K98" i="1"/>
  <c r="O98" i="1"/>
  <c r="P48" i="9"/>
  <c r="L48" i="9"/>
  <c r="I48" i="9"/>
  <c r="P161" i="8"/>
  <c r="L161" i="8"/>
  <c r="I161" i="8"/>
  <c r="O125" i="4"/>
  <c r="K125" i="4"/>
  <c r="H125" i="4"/>
  <c r="O5" i="3"/>
  <c r="K5" i="3"/>
  <c r="H5" i="3"/>
  <c r="O13" i="2"/>
  <c r="K13" i="2"/>
  <c r="H13" i="2"/>
  <c r="O12" i="7" l="1"/>
  <c r="K12" i="7"/>
  <c r="H12" i="7"/>
  <c r="O11" i="7"/>
  <c r="K11" i="7"/>
  <c r="H11" i="7"/>
  <c r="O10" i="7"/>
  <c r="K10" i="7"/>
  <c r="H10" i="7"/>
  <c r="O9" i="7"/>
  <c r="K9" i="7"/>
  <c r="H9" i="7"/>
  <c r="O8" i="7"/>
  <c r="K8" i="7"/>
  <c r="H8" i="7"/>
  <c r="O7" i="7"/>
  <c r="K7" i="7"/>
  <c r="H7" i="7"/>
  <c r="O6" i="7"/>
  <c r="K6" i="7"/>
  <c r="H6" i="7"/>
  <c r="O5" i="7"/>
  <c r="K5" i="7"/>
  <c r="H5" i="7"/>
  <c r="O4" i="7"/>
  <c r="K4" i="7"/>
  <c r="H4" i="7"/>
  <c r="O3" i="7"/>
  <c r="K3" i="7"/>
  <c r="H3" i="7"/>
  <c r="O2" i="7"/>
  <c r="K2" i="7"/>
  <c r="H2" i="7"/>
  <c r="O6" i="6"/>
  <c r="K6" i="6"/>
  <c r="H6" i="6"/>
  <c r="O4" i="6"/>
  <c r="K4" i="6"/>
  <c r="H4" i="6"/>
  <c r="O3" i="6"/>
  <c r="K3" i="6"/>
  <c r="H3" i="6"/>
  <c r="O2" i="6"/>
  <c r="K2" i="6"/>
  <c r="H2" i="6"/>
  <c r="X1" i="9"/>
  <c r="V1" i="9"/>
  <c r="P94" i="9"/>
  <c r="L94" i="9"/>
  <c r="I94" i="9"/>
  <c r="P16" i="9"/>
  <c r="L16" i="9"/>
  <c r="I16" i="9"/>
  <c r="P47" i="9"/>
  <c r="L47" i="9"/>
  <c r="I47" i="9"/>
  <c r="I49" i="9"/>
  <c r="L49" i="9"/>
  <c r="P49" i="9"/>
  <c r="P177" i="9"/>
  <c r="L177" i="9"/>
  <c r="I177" i="9"/>
  <c r="P176" i="9"/>
  <c r="L176" i="9"/>
  <c r="I176" i="9"/>
  <c r="P175" i="9"/>
  <c r="L175" i="9"/>
  <c r="I175" i="9"/>
  <c r="P174" i="9"/>
  <c r="L174" i="9"/>
  <c r="I174" i="9"/>
  <c r="P173" i="9"/>
  <c r="L173" i="9"/>
  <c r="I173" i="9"/>
  <c r="P172" i="9"/>
  <c r="L172" i="9"/>
  <c r="I172" i="9"/>
  <c r="P56" i="9"/>
  <c r="L56" i="9"/>
  <c r="I56" i="9"/>
  <c r="P178" i="9"/>
  <c r="L178" i="9"/>
  <c r="I178" i="9"/>
  <c r="P57" i="9"/>
  <c r="L57" i="9"/>
  <c r="I57" i="9"/>
  <c r="P184" i="9"/>
  <c r="L184" i="9"/>
  <c r="I184" i="9"/>
  <c r="P183" i="9"/>
  <c r="L183" i="9"/>
  <c r="I183" i="9"/>
  <c r="P182" i="9"/>
  <c r="L182" i="9"/>
  <c r="I182" i="9"/>
  <c r="AF5" i="8"/>
  <c r="AF3" i="8"/>
  <c r="AA25" i="8"/>
  <c r="Z25" i="8"/>
  <c r="AA24" i="8"/>
  <c r="Z24" i="8"/>
  <c r="AC19" i="8"/>
  <c r="AB19" i="8"/>
  <c r="Z19" i="8"/>
  <c r="AC18" i="8"/>
  <c r="AB18" i="8"/>
  <c r="Z18" i="8"/>
  <c r="Z17" i="8"/>
  <c r="AC13" i="8"/>
  <c r="U7" i="8"/>
  <c r="AA16" i="8"/>
  <c r="Z16" i="8"/>
  <c r="Z13" i="8"/>
  <c r="Z12" i="8"/>
  <c r="Z11" i="8"/>
  <c r="Z8" i="8"/>
  <c r="W185" i="8"/>
  <c r="AA13" i="8" s="1"/>
  <c r="V185" i="8"/>
  <c r="U185" i="8"/>
  <c r="P185" i="8"/>
  <c r="L185" i="8"/>
  <c r="I185" i="8"/>
  <c r="P184" i="8"/>
  <c r="L184" i="8"/>
  <c r="I184" i="8"/>
  <c r="P183" i="8"/>
  <c r="L183" i="8"/>
  <c r="I183" i="8"/>
  <c r="P182" i="8"/>
  <c r="AB13" i="8" s="1"/>
  <c r="L182" i="8"/>
  <c r="I182" i="8"/>
  <c r="V181" i="8"/>
  <c r="U181" i="8"/>
  <c r="P178" i="8"/>
  <c r="L178" i="8"/>
  <c r="I178" i="8"/>
  <c r="P177" i="8"/>
  <c r="L177" i="8"/>
  <c r="I177" i="8"/>
  <c r="V176" i="8"/>
  <c r="U176" i="8"/>
  <c r="P159" i="8"/>
  <c r="L159" i="8"/>
  <c r="I159" i="8"/>
  <c r="P158" i="8"/>
  <c r="L158" i="8"/>
  <c r="I158" i="8"/>
  <c r="P157" i="8"/>
  <c r="L157" i="8"/>
  <c r="I157" i="8"/>
  <c r="P156" i="8"/>
  <c r="L156" i="8"/>
  <c r="I156" i="8"/>
  <c r="P155" i="8"/>
  <c r="L155" i="8"/>
  <c r="I155" i="8"/>
  <c r="P160" i="8"/>
  <c r="L160" i="8"/>
  <c r="I160" i="8"/>
  <c r="V147" i="8"/>
  <c r="U147" i="8"/>
  <c r="P138" i="8"/>
  <c r="L138" i="8"/>
  <c r="I138" i="8"/>
  <c r="P16" i="8"/>
  <c r="L16" i="8"/>
  <c r="I16" i="8"/>
  <c r="P15" i="8"/>
  <c r="L15" i="8"/>
  <c r="I15" i="8"/>
  <c r="T5" i="4" l="1"/>
  <c r="S185" i="4"/>
  <c r="R185" i="4"/>
  <c r="T4" i="4"/>
  <c r="S158" i="4"/>
  <c r="R158" i="4"/>
  <c r="O160" i="4"/>
  <c r="K160" i="4"/>
  <c r="H160" i="4"/>
  <c r="O159" i="4"/>
  <c r="K159" i="4"/>
  <c r="H159" i="4"/>
  <c r="O161" i="4"/>
  <c r="K161" i="4"/>
  <c r="H161" i="4"/>
  <c r="O133" i="4"/>
  <c r="K133" i="4"/>
  <c r="H133" i="4"/>
  <c r="O134" i="4"/>
  <c r="K134" i="4"/>
  <c r="H134" i="4"/>
  <c r="O123" i="4"/>
  <c r="K123" i="4"/>
  <c r="H123" i="4"/>
  <c r="O124" i="4"/>
  <c r="K124" i="4"/>
  <c r="H124" i="4"/>
  <c r="O110" i="4"/>
  <c r="K110" i="4"/>
  <c r="H110" i="4"/>
  <c r="O108" i="4"/>
  <c r="K108" i="4"/>
  <c r="H108" i="4"/>
  <c r="O89" i="4"/>
  <c r="K89" i="4"/>
  <c r="H89" i="4"/>
  <c r="O75" i="4"/>
  <c r="K75" i="4"/>
  <c r="H75" i="4"/>
  <c r="O28" i="4"/>
  <c r="K28" i="4"/>
  <c r="H28" i="4"/>
  <c r="O22" i="4"/>
  <c r="K22" i="4"/>
  <c r="H22" i="4"/>
  <c r="H23" i="4"/>
  <c r="K23" i="4"/>
  <c r="O23" i="4"/>
  <c r="O3" i="4"/>
  <c r="K3" i="4"/>
  <c r="H3" i="4"/>
  <c r="O2" i="4"/>
  <c r="K2" i="4"/>
  <c r="H2" i="4"/>
  <c r="V3" i="3"/>
  <c r="U3" i="3"/>
  <c r="S3" i="3"/>
  <c r="S179" i="3"/>
  <c r="R179" i="3"/>
  <c r="O82" i="3"/>
  <c r="K82" i="3"/>
  <c r="H82" i="3"/>
  <c r="O81" i="3"/>
  <c r="K81" i="3"/>
  <c r="H81" i="3"/>
  <c r="O86" i="3"/>
  <c r="K86" i="3"/>
  <c r="H86" i="3"/>
  <c r="O85" i="3"/>
  <c r="K85" i="3"/>
  <c r="H85" i="3"/>
  <c r="O84" i="3"/>
  <c r="K84" i="3"/>
  <c r="H84" i="3"/>
  <c r="O83" i="3"/>
  <c r="K83" i="3"/>
  <c r="H83" i="3"/>
  <c r="O88" i="3"/>
  <c r="K88" i="3"/>
  <c r="H88" i="3"/>
  <c r="O87" i="3"/>
  <c r="K87" i="3"/>
  <c r="H87" i="3"/>
  <c r="O91" i="3"/>
  <c r="K91" i="3"/>
  <c r="H91" i="3"/>
  <c r="O90" i="3"/>
  <c r="K90" i="3"/>
  <c r="H90" i="3"/>
  <c r="O89" i="3"/>
  <c r="K89" i="3"/>
  <c r="H89" i="3"/>
  <c r="S76" i="3"/>
  <c r="R76" i="3"/>
  <c r="S2" i="3"/>
  <c r="O2" i="3"/>
  <c r="K2" i="3"/>
  <c r="H2" i="3"/>
  <c r="O4" i="3"/>
  <c r="K4" i="3"/>
  <c r="H4" i="3"/>
  <c r="O3" i="3"/>
  <c r="K3" i="3"/>
  <c r="H3" i="3"/>
  <c r="H9" i="2"/>
  <c r="K9" i="2"/>
  <c r="O9" i="2"/>
  <c r="V2" i="2" s="1"/>
  <c r="S9" i="2"/>
  <c r="T9" i="2"/>
  <c r="U9" i="2"/>
  <c r="V9" i="2"/>
  <c r="H10" i="2"/>
  <c r="K10" i="2"/>
  <c r="O10" i="2"/>
  <c r="S10" i="2"/>
  <c r="T10" i="2"/>
  <c r="U10" i="2"/>
  <c r="V10" i="2"/>
  <c r="O6" i="3"/>
  <c r="K6" i="3"/>
  <c r="H6" i="3"/>
  <c r="S17" i="2"/>
  <c r="R17" i="2"/>
  <c r="U2" i="2"/>
  <c r="S2" i="2"/>
  <c r="O11" i="2"/>
  <c r="K11" i="2"/>
  <c r="H11" i="2"/>
  <c r="O12" i="2"/>
  <c r="K12" i="2"/>
  <c r="H12" i="2"/>
  <c r="O17" i="2"/>
  <c r="K17" i="2"/>
  <c r="H17" i="2"/>
  <c r="O16" i="2"/>
  <c r="K16" i="2"/>
  <c r="H16" i="2"/>
  <c r="O15" i="2"/>
  <c r="K15" i="2"/>
  <c r="H15" i="2"/>
  <c r="O14" i="2"/>
  <c r="K14" i="2"/>
  <c r="H14" i="2"/>
  <c r="H18" i="2"/>
  <c r="K18" i="2"/>
  <c r="O18" i="2"/>
  <c r="H19" i="2"/>
  <c r="K19" i="2"/>
  <c r="O19" i="2"/>
  <c r="S11" i="2"/>
  <c r="H20" i="2"/>
  <c r="K20" i="2"/>
  <c r="O20" i="2"/>
  <c r="S12" i="2"/>
  <c r="K126" i="1"/>
  <c r="O126" i="1"/>
  <c r="H126" i="1"/>
  <c r="K127" i="1"/>
  <c r="O127" i="1"/>
  <c r="H127" i="1"/>
  <c r="K128" i="1"/>
  <c r="O128" i="1"/>
  <c r="H128" i="1"/>
  <c r="O129" i="1"/>
  <c r="K129" i="1"/>
  <c r="H129" i="1"/>
  <c r="O99" i="1"/>
  <c r="K99" i="1"/>
  <c r="H99" i="1"/>
  <c r="K83" i="1"/>
  <c r="O83" i="1"/>
  <c r="H83" i="1"/>
  <c r="O84" i="1"/>
  <c r="K84" i="1"/>
  <c r="H84" i="1"/>
  <c r="O8" i="2"/>
  <c r="K8" i="2"/>
  <c r="H8" i="2"/>
  <c r="K66" i="1"/>
  <c r="O66" i="1"/>
  <c r="H66" i="1"/>
  <c r="O7" i="2"/>
  <c r="K7" i="2"/>
  <c r="H7" i="2"/>
  <c r="O6" i="2"/>
  <c r="K6" i="2"/>
  <c r="H6" i="2"/>
  <c r="O5" i="2"/>
  <c r="K5" i="2"/>
  <c r="H5" i="2"/>
  <c r="O4" i="2"/>
  <c r="K4" i="2"/>
  <c r="H4" i="2"/>
  <c r="O3" i="2"/>
  <c r="K3" i="2"/>
  <c r="H3" i="2"/>
  <c r="S3" i="2"/>
  <c r="S4" i="2"/>
  <c r="S5" i="2"/>
  <c r="S6" i="2"/>
  <c r="H21" i="2"/>
  <c r="K21" i="2"/>
  <c r="O21" i="2"/>
  <c r="S7" i="2"/>
  <c r="O2" i="2"/>
  <c r="K2" i="2"/>
  <c r="H2" i="2"/>
  <c r="O67" i="1"/>
  <c r="K67" i="1"/>
  <c r="H67" i="1"/>
  <c r="O44" i="1"/>
  <c r="K44" i="1"/>
  <c r="H44" i="1"/>
  <c r="K43" i="1"/>
  <c r="O43" i="1"/>
  <c r="H43" i="1"/>
  <c r="K42" i="1"/>
  <c r="O42" i="1"/>
  <c r="H42" i="1"/>
  <c r="K41" i="1"/>
  <c r="O41" i="1"/>
  <c r="H41" i="1"/>
  <c r="O45" i="1"/>
  <c r="K45" i="1"/>
  <c r="H45" i="1"/>
  <c r="H46" i="1"/>
  <c r="K46" i="1"/>
  <c r="O46" i="1"/>
  <c r="S3" i="1"/>
  <c r="S2" i="1"/>
  <c r="O3" i="1"/>
  <c r="K3" i="1"/>
  <c r="H3" i="1"/>
  <c r="T17" i="2" l="1"/>
  <c r="T2" i="2" s="1"/>
  <c r="P181" i="9"/>
  <c r="L181" i="9"/>
  <c r="I181" i="9"/>
  <c r="P180" i="9"/>
  <c r="L180" i="9"/>
  <c r="I180" i="9"/>
  <c r="P179" i="9"/>
  <c r="L179" i="9"/>
  <c r="I179" i="9"/>
  <c r="P55" i="9"/>
  <c r="L55" i="9"/>
  <c r="I55" i="9"/>
  <c r="P54" i="9"/>
  <c r="L54" i="9"/>
  <c r="I54" i="9"/>
  <c r="P53" i="9"/>
  <c r="L53" i="9"/>
  <c r="I53" i="9"/>
  <c r="P171" i="9"/>
  <c r="L171" i="9"/>
  <c r="I171" i="9"/>
  <c r="P170" i="9"/>
  <c r="L170" i="9"/>
  <c r="I170" i="9"/>
  <c r="P52" i="9"/>
  <c r="L52" i="9"/>
  <c r="I52" i="9"/>
  <c r="P169" i="9"/>
  <c r="L169" i="9"/>
  <c r="I169" i="9"/>
  <c r="P168" i="9"/>
  <c r="L168" i="9"/>
  <c r="I168" i="9"/>
  <c r="P167" i="9"/>
  <c r="L167" i="9"/>
  <c r="I167" i="9"/>
  <c r="P51" i="9"/>
  <c r="L51" i="9"/>
  <c r="I51" i="9"/>
  <c r="P50" i="9"/>
  <c r="L50" i="9"/>
  <c r="I50" i="9"/>
  <c r="P166" i="9"/>
  <c r="L166" i="9"/>
  <c r="I166" i="9"/>
  <c r="P165" i="9"/>
  <c r="L165" i="9"/>
  <c r="I165" i="9"/>
  <c r="P164" i="9"/>
  <c r="L164" i="9"/>
  <c r="I164" i="9"/>
  <c r="P46" i="9"/>
  <c r="L46" i="9"/>
  <c r="I46" i="9"/>
  <c r="P45" i="9"/>
  <c r="L45" i="9"/>
  <c r="I45" i="9"/>
  <c r="P163" i="9"/>
  <c r="L163" i="9"/>
  <c r="I163" i="9"/>
  <c r="P162" i="9"/>
  <c r="L162" i="9"/>
  <c r="I162" i="9"/>
  <c r="P161" i="9"/>
  <c r="L161" i="9"/>
  <c r="I161" i="9"/>
  <c r="P160" i="9"/>
  <c r="L160" i="9"/>
  <c r="I160" i="9"/>
  <c r="P159" i="9"/>
  <c r="L159" i="9"/>
  <c r="I159" i="9"/>
  <c r="P158" i="9"/>
  <c r="L158" i="9"/>
  <c r="I158" i="9"/>
  <c r="P157" i="9"/>
  <c r="L157" i="9"/>
  <c r="I157" i="9"/>
  <c r="P44" i="9"/>
  <c r="L44" i="9"/>
  <c r="I44" i="9"/>
  <c r="P43" i="9"/>
  <c r="L43" i="9"/>
  <c r="I43" i="9"/>
  <c r="P156" i="9"/>
  <c r="L156" i="9"/>
  <c r="I156" i="9"/>
  <c r="P42" i="9"/>
  <c r="L42" i="9"/>
  <c r="I42" i="9"/>
  <c r="P155" i="9"/>
  <c r="L155" i="9"/>
  <c r="I155" i="9"/>
  <c r="P154" i="9"/>
  <c r="L154" i="9"/>
  <c r="I154" i="9"/>
  <c r="P153" i="9"/>
  <c r="L153" i="9"/>
  <c r="I153" i="9"/>
  <c r="P41" i="9"/>
  <c r="L41" i="9"/>
  <c r="I41" i="9"/>
  <c r="P40" i="9"/>
  <c r="L40" i="9"/>
  <c r="I40" i="9"/>
  <c r="P152" i="9"/>
  <c r="L152" i="9"/>
  <c r="I152" i="9"/>
  <c r="P39" i="9"/>
  <c r="L39" i="9"/>
  <c r="I39" i="9"/>
  <c r="P151" i="9"/>
  <c r="L151" i="9"/>
  <c r="I151" i="9"/>
  <c r="P150" i="9"/>
  <c r="L150" i="9"/>
  <c r="I150" i="9"/>
  <c r="P149" i="9"/>
  <c r="L149" i="9"/>
  <c r="I149" i="9"/>
  <c r="P148" i="9"/>
  <c r="L148" i="9"/>
  <c r="I148" i="9"/>
  <c r="P147" i="9"/>
  <c r="L147" i="9"/>
  <c r="I147" i="9"/>
  <c r="P38" i="9"/>
  <c r="L38" i="9"/>
  <c r="I38" i="9"/>
  <c r="P37" i="9"/>
  <c r="L37" i="9"/>
  <c r="I37" i="9"/>
  <c r="P146" i="9"/>
  <c r="L146" i="9"/>
  <c r="I146" i="9"/>
  <c r="P145" i="9"/>
  <c r="L145" i="9"/>
  <c r="I145" i="9"/>
  <c r="P144" i="9"/>
  <c r="L144" i="9"/>
  <c r="I144" i="9"/>
  <c r="P143" i="9"/>
  <c r="L143" i="9"/>
  <c r="I143" i="9"/>
  <c r="P142" i="9"/>
  <c r="L142" i="9"/>
  <c r="I142" i="9"/>
  <c r="P141" i="9"/>
  <c r="L141" i="9"/>
  <c r="I141" i="9"/>
  <c r="P36" i="9"/>
  <c r="L36" i="9"/>
  <c r="I36" i="9"/>
  <c r="P140" i="9"/>
  <c r="L140" i="9"/>
  <c r="I140" i="9"/>
  <c r="P139" i="9"/>
  <c r="L139" i="9"/>
  <c r="I139" i="9"/>
  <c r="P138" i="9"/>
  <c r="L138" i="9"/>
  <c r="I138" i="9"/>
  <c r="P137" i="9"/>
  <c r="L137" i="9"/>
  <c r="I137" i="9"/>
  <c r="P136" i="9"/>
  <c r="L136" i="9"/>
  <c r="I136" i="9"/>
  <c r="P135" i="9"/>
  <c r="L135" i="9"/>
  <c r="I135" i="9"/>
  <c r="P134" i="9"/>
  <c r="L134" i="9"/>
  <c r="I134" i="9"/>
  <c r="P35" i="9"/>
  <c r="L35" i="9"/>
  <c r="I35" i="9"/>
  <c r="P133" i="9"/>
  <c r="L133" i="9"/>
  <c r="I133" i="9"/>
  <c r="P132" i="9"/>
  <c r="L132" i="9"/>
  <c r="I132" i="9"/>
  <c r="P131" i="9"/>
  <c r="L131" i="9"/>
  <c r="I131" i="9"/>
  <c r="P130" i="9"/>
  <c r="L130" i="9"/>
  <c r="I130" i="9"/>
  <c r="P129" i="9"/>
  <c r="L129" i="9"/>
  <c r="I129" i="9"/>
  <c r="P34" i="9"/>
  <c r="L34" i="9"/>
  <c r="I34" i="9"/>
  <c r="P33" i="9"/>
  <c r="L33" i="9"/>
  <c r="I33" i="9"/>
  <c r="P128" i="9"/>
  <c r="L128" i="9"/>
  <c r="I128" i="9"/>
  <c r="P127" i="9"/>
  <c r="L127" i="9"/>
  <c r="I127" i="9"/>
  <c r="P126" i="9"/>
  <c r="L126" i="9"/>
  <c r="I126" i="9"/>
  <c r="P32" i="9"/>
  <c r="L32" i="9"/>
  <c r="I32" i="9"/>
  <c r="P31" i="9"/>
  <c r="L31" i="9"/>
  <c r="I31" i="9"/>
  <c r="P30" i="9"/>
  <c r="L30" i="9"/>
  <c r="I30" i="9"/>
  <c r="P125" i="9"/>
  <c r="L125" i="9"/>
  <c r="I125" i="9"/>
  <c r="S29" i="9"/>
  <c r="P29" i="9"/>
  <c r="L29" i="9"/>
  <c r="I29" i="9"/>
  <c r="S124" i="9"/>
  <c r="P124" i="9"/>
  <c r="L124" i="9"/>
  <c r="I124" i="9"/>
  <c r="S28" i="9"/>
  <c r="P28" i="9"/>
  <c r="L28" i="9"/>
  <c r="I28" i="9"/>
  <c r="P123" i="9"/>
  <c r="L123" i="9"/>
  <c r="I123" i="9"/>
  <c r="P122" i="9"/>
  <c r="L122" i="9"/>
  <c r="I122" i="9"/>
  <c r="P121" i="9"/>
  <c r="L121" i="9"/>
  <c r="I121" i="9"/>
  <c r="P120" i="9"/>
  <c r="L120" i="9"/>
  <c r="I120" i="9"/>
  <c r="P119" i="9"/>
  <c r="L119" i="9"/>
  <c r="I119" i="9"/>
  <c r="P27" i="9"/>
  <c r="L27" i="9"/>
  <c r="I27" i="9"/>
  <c r="P26" i="9"/>
  <c r="L26" i="9"/>
  <c r="I26" i="9"/>
  <c r="P25" i="9"/>
  <c r="L25" i="9"/>
  <c r="I25" i="9"/>
  <c r="P24" i="9"/>
  <c r="L24" i="9"/>
  <c r="I24" i="9"/>
  <c r="P23" i="9"/>
  <c r="L23" i="9"/>
  <c r="I23" i="9"/>
  <c r="P118" i="9"/>
  <c r="L118" i="9"/>
  <c r="I118" i="9"/>
  <c r="P117" i="9"/>
  <c r="L117" i="9"/>
  <c r="I117" i="9"/>
  <c r="P22" i="9"/>
  <c r="L22" i="9"/>
  <c r="I22" i="9"/>
  <c r="P116" i="9"/>
  <c r="L116" i="9"/>
  <c r="I116" i="9"/>
  <c r="P115" i="9"/>
  <c r="L115" i="9"/>
  <c r="I115" i="9"/>
  <c r="P21" i="9"/>
  <c r="L21" i="9"/>
  <c r="I21" i="9"/>
  <c r="P114" i="9"/>
  <c r="L114" i="9"/>
  <c r="I114" i="9"/>
  <c r="P113" i="9"/>
  <c r="L113" i="9"/>
  <c r="I113" i="9"/>
  <c r="P20" i="9"/>
  <c r="L20" i="9"/>
  <c r="I20" i="9"/>
  <c r="P112" i="9"/>
  <c r="L112" i="9"/>
  <c r="I112" i="9"/>
  <c r="P111" i="9"/>
  <c r="L111" i="9"/>
  <c r="I111" i="9"/>
  <c r="P110" i="9"/>
  <c r="L110" i="9"/>
  <c r="I110" i="9"/>
  <c r="P109" i="9"/>
  <c r="L109" i="9"/>
  <c r="I109" i="9"/>
  <c r="P108" i="9"/>
  <c r="L108" i="9"/>
  <c r="I108" i="9"/>
  <c r="P107" i="9"/>
  <c r="L107" i="9"/>
  <c r="I107" i="9"/>
  <c r="S106" i="9"/>
  <c r="O106" i="9"/>
  <c r="L106" i="9" s="1"/>
  <c r="N106" i="9"/>
  <c r="S105" i="9"/>
  <c r="O105" i="9"/>
  <c r="L105" i="9" s="1"/>
  <c r="N105" i="9"/>
  <c r="I105" i="9" s="1"/>
  <c r="S104" i="9"/>
  <c r="O104" i="9"/>
  <c r="L104" i="9" s="1"/>
  <c r="N104" i="9"/>
  <c r="P19" i="9"/>
  <c r="L19" i="9"/>
  <c r="I19" i="9"/>
  <c r="P103" i="9"/>
  <c r="L103" i="9"/>
  <c r="I103" i="9"/>
  <c r="P102" i="9"/>
  <c r="L102" i="9"/>
  <c r="I102" i="9"/>
  <c r="P101" i="9"/>
  <c r="L101" i="9"/>
  <c r="I101" i="9"/>
  <c r="P100" i="9"/>
  <c r="L100" i="9"/>
  <c r="I100" i="9"/>
  <c r="P99" i="9"/>
  <c r="L99" i="9"/>
  <c r="I99" i="9"/>
  <c r="S98" i="9"/>
  <c r="P98" i="9"/>
  <c r="L98" i="9"/>
  <c r="I98" i="9"/>
  <c r="S97" i="9"/>
  <c r="P97" i="9"/>
  <c r="L97" i="9"/>
  <c r="I97" i="9"/>
  <c r="P96" i="9"/>
  <c r="L96" i="9"/>
  <c r="I96" i="9"/>
  <c r="P18" i="9"/>
  <c r="L18" i="9"/>
  <c r="I18" i="9"/>
  <c r="P17" i="9"/>
  <c r="L17" i="9"/>
  <c r="I17" i="9"/>
  <c r="P95" i="9"/>
  <c r="L95" i="9"/>
  <c r="I95" i="9"/>
  <c r="S93" i="9"/>
  <c r="O93" i="9"/>
  <c r="L93" i="9" s="1"/>
  <c r="N93" i="9"/>
  <c r="S92" i="9"/>
  <c r="O92" i="9"/>
  <c r="L92" i="9" s="1"/>
  <c r="N92" i="9"/>
  <c r="S15" i="9"/>
  <c r="O15" i="9"/>
  <c r="N15" i="9"/>
  <c r="K15" i="9"/>
  <c r="P91" i="9"/>
  <c r="L91" i="9"/>
  <c r="I91" i="9"/>
  <c r="P90" i="9"/>
  <c r="L90" i="9"/>
  <c r="I90" i="9"/>
  <c r="P89" i="9"/>
  <c r="L89" i="9"/>
  <c r="I89" i="9"/>
  <c r="P88" i="9"/>
  <c r="L88" i="9"/>
  <c r="I88" i="9"/>
  <c r="P87" i="9"/>
  <c r="L87" i="9"/>
  <c r="I87" i="9"/>
  <c r="P86" i="9"/>
  <c r="L86" i="9"/>
  <c r="I86" i="9"/>
  <c r="P14" i="9"/>
  <c r="L14" i="9"/>
  <c r="I14" i="9"/>
  <c r="P13" i="9"/>
  <c r="L13" i="9"/>
  <c r="I13" i="9"/>
  <c r="P85" i="9"/>
  <c r="L85" i="9"/>
  <c r="I85" i="9"/>
  <c r="P84" i="9"/>
  <c r="L84" i="9"/>
  <c r="I84" i="9"/>
  <c r="P83" i="9"/>
  <c r="L83" i="9"/>
  <c r="I83" i="9"/>
  <c r="P82" i="9"/>
  <c r="L82" i="9"/>
  <c r="I82" i="9"/>
  <c r="P81" i="9"/>
  <c r="L81" i="9"/>
  <c r="I81" i="9"/>
  <c r="P12" i="9"/>
  <c r="L12" i="9"/>
  <c r="I12" i="9"/>
  <c r="P80" i="9"/>
  <c r="L80" i="9"/>
  <c r="I80" i="9"/>
  <c r="P79" i="9"/>
  <c r="L79" i="9"/>
  <c r="I79" i="9"/>
  <c r="P11" i="9"/>
  <c r="L11" i="9"/>
  <c r="I11" i="9"/>
  <c r="P78" i="9"/>
  <c r="L78" i="9"/>
  <c r="I78" i="9"/>
  <c r="P77" i="9"/>
  <c r="L77" i="9"/>
  <c r="I77" i="9"/>
  <c r="P76" i="9"/>
  <c r="L76" i="9"/>
  <c r="I76" i="9"/>
  <c r="S75" i="9"/>
  <c r="P75" i="9"/>
  <c r="L75" i="9"/>
  <c r="I75" i="9"/>
  <c r="P74" i="9"/>
  <c r="L74" i="9"/>
  <c r="I74" i="9"/>
  <c r="P73" i="9"/>
  <c r="L73" i="9"/>
  <c r="I73" i="9"/>
  <c r="P10" i="9"/>
  <c r="L10" i="9"/>
  <c r="I10" i="9"/>
  <c r="P72" i="9"/>
  <c r="L72" i="9"/>
  <c r="I72" i="9"/>
  <c r="P71" i="9"/>
  <c r="L71" i="9"/>
  <c r="I71" i="9"/>
  <c r="P70" i="9"/>
  <c r="L70" i="9"/>
  <c r="I70" i="9"/>
  <c r="P69" i="9"/>
  <c r="L69" i="9"/>
  <c r="I69" i="9"/>
  <c r="P68" i="9"/>
  <c r="L68" i="9"/>
  <c r="I68" i="9"/>
  <c r="P9" i="9"/>
  <c r="L9" i="9"/>
  <c r="I9" i="9"/>
  <c r="P67" i="9"/>
  <c r="L67" i="9"/>
  <c r="I67" i="9"/>
  <c r="P66" i="9"/>
  <c r="L66" i="9"/>
  <c r="I66" i="9"/>
  <c r="P65" i="9"/>
  <c r="L65" i="9"/>
  <c r="I65" i="9"/>
  <c r="P64" i="9"/>
  <c r="L64" i="9"/>
  <c r="I64" i="9"/>
  <c r="P8" i="9"/>
  <c r="L8" i="9"/>
  <c r="I8" i="9"/>
  <c r="P7" i="9"/>
  <c r="L7" i="9"/>
  <c r="I7" i="9"/>
  <c r="P63" i="9"/>
  <c r="L63" i="9"/>
  <c r="I63" i="9"/>
  <c r="P6" i="9"/>
  <c r="L6" i="9"/>
  <c r="I6" i="9"/>
  <c r="P62" i="9"/>
  <c r="L62" i="9"/>
  <c r="I62" i="9"/>
  <c r="P5" i="9"/>
  <c r="L5" i="9"/>
  <c r="I5" i="9"/>
  <c r="P4" i="9"/>
  <c r="L4" i="9"/>
  <c r="I4" i="9"/>
  <c r="P61" i="9"/>
  <c r="L61" i="9"/>
  <c r="I61" i="9"/>
  <c r="P60" i="9"/>
  <c r="L60" i="9"/>
  <c r="I60" i="9"/>
  <c r="P3" i="9"/>
  <c r="L3" i="9"/>
  <c r="I3" i="9"/>
  <c r="P59" i="9"/>
  <c r="L59" i="9"/>
  <c r="I59" i="9"/>
  <c r="P58" i="9"/>
  <c r="L58" i="9"/>
  <c r="I58" i="9"/>
  <c r="P2" i="9"/>
  <c r="L2" i="9"/>
  <c r="I2" i="9"/>
  <c r="P93" i="9" l="1"/>
  <c r="P92" i="9"/>
  <c r="P104" i="9"/>
  <c r="P105" i="9"/>
  <c r="P106" i="9"/>
  <c r="L15" i="9"/>
  <c r="I92" i="9"/>
  <c r="P15" i="9"/>
  <c r="I15" i="9"/>
  <c r="I93" i="9"/>
  <c r="I104" i="9"/>
  <c r="I106" i="9"/>
  <c r="AB25" i="8"/>
  <c r="AA19" i="8" s="1"/>
  <c r="AA22" i="8"/>
  <c r="Z22" i="8"/>
  <c r="Z4" i="8"/>
  <c r="W181" i="8"/>
  <c r="AA12" i="8" s="1"/>
  <c r="W176" i="8"/>
  <c r="AA11" i="8" s="1"/>
  <c r="W154" i="8"/>
  <c r="AA10" i="8" s="1"/>
  <c r="V154" i="8"/>
  <c r="U154" i="8"/>
  <c r="V150" i="8"/>
  <c r="W150" i="8" s="1"/>
  <c r="AA9" i="8" s="1"/>
  <c r="U150" i="8"/>
  <c r="W147" i="8"/>
  <c r="AA8" i="8" s="1"/>
  <c r="V137" i="8"/>
  <c r="W137" i="8" s="1"/>
  <c r="AA7" i="8" s="1"/>
  <c r="U137" i="8"/>
  <c r="V117" i="8"/>
  <c r="U117" i="8"/>
  <c r="W117" i="8" s="1"/>
  <c r="AA6" i="8" s="1"/>
  <c r="V115" i="8"/>
  <c r="U115" i="8"/>
  <c r="W115" i="8" s="1"/>
  <c r="AA5" i="8" s="1"/>
  <c r="W77" i="8"/>
  <c r="AA4" i="8" s="1"/>
  <c r="V77" i="8"/>
  <c r="U77" i="8"/>
  <c r="W14" i="8"/>
  <c r="AA2" i="8" s="1"/>
  <c r="V14" i="8"/>
  <c r="U14" i="8"/>
  <c r="AB22" i="8" l="1"/>
  <c r="AB24" i="8"/>
  <c r="AA18" i="8" s="1"/>
  <c r="Z10" i="8"/>
  <c r="Z9" i="8"/>
  <c r="Z7" i="8"/>
  <c r="Z6" i="8"/>
  <c r="Z2" i="8"/>
  <c r="P137" i="8" l="1"/>
  <c r="L137" i="8"/>
  <c r="I137" i="8"/>
  <c r="P136" i="8"/>
  <c r="L136" i="8"/>
  <c r="I136" i="8"/>
  <c r="P135" i="8"/>
  <c r="L135" i="8"/>
  <c r="I135" i="8"/>
  <c r="P134" i="8"/>
  <c r="L134" i="8"/>
  <c r="I134" i="8"/>
  <c r="P115" i="8"/>
  <c r="L115" i="8"/>
  <c r="I115" i="8"/>
  <c r="P114" i="8"/>
  <c r="L114" i="8"/>
  <c r="I114" i="8"/>
  <c r="P113" i="8"/>
  <c r="L113" i="8"/>
  <c r="I113" i="8"/>
  <c r="P112" i="8"/>
  <c r="L112" i="8"/>
  <c r="I112" i="8"/>
  <c r="P111" i="8"/>
  <c r="L111" i="8"/>
  <c r="I111" i="8"/>
  <c r="P110" i="8"/>
  <c r="L110" i="8"/>
  <c r="I110" i="8"/>
  <c r="P109" i="8"/>
  <c r="L109" i="8"/>
  <c r="I109" i="8"/>
  <c r="P108" i="8"/>
  <c r="L108" i="8"/>
  <c r="I108" i="8"/>
  <c r="P107" i="8"/>
  <c r="L107" i="8"/>
  <c r="I107" i="8"/>
  <c r="P106" i="8"/>
  <c r="L106" i="8"/>
  <c r="I106" i="8"/>
  <c r="P133" i="8"/>
  <c r="L133" i="8"/>
  <c r="I133" i="8"/>
  <c r="P132" i="8"/>
  <c r="L132" i="8"/>
  <c r="I132" i="8"/>
  <c r="P131" i="8"/>
  <c r="L131" i="8"/>
  <c r="I131" i="8"/>
  <c r="P130" i="8"/>
  <c r="L130" i="8"/>
  <c r="I130" i="8"/>
  <c r="P129" i="8"/>
  <c r="L129" i="8"/>
  <c r="I129" i="8"/>
  <c r="P105" i="8"/>
  <c r="L105" i="8"/>
  <c r="I105" i="8"/>
  <c r="P104" i="8"/>
  <c r="L104" i="8"/>
  <c r="I104" i="8"/>
  <c r="P103" i="8"/>
  <c r="L103" i="8"/>
  <c r="I103" i="8"/>
  <c r="P102" i="8"/>
  <c r="L102" i="8"/>
  <c r="I102" i="8"/>
  <c r="P101" i="8"/>
  <c r="L101" i="8"/>
  <c r="I101" i="8"/>
  <c r="P100" i="8"/>
  <c r="L100" i="8"/>
  <c r="I100" i="8"/>
  <c r="P99" i="8"/>
  <c r="L99" i="8"/>
  <c r="I99" i="8"/>
  <c r="P98" i="8"/>
  <c r="L98" i="8"/>
  <c r="I98" i="8"/>
  <c r="P128" i="8"/>
  <c r="L128" i="8"/>
  <c r="I128" i="8"/>
  <c r="P127" i="8"/>
  <c r="L127" i="8"/>
  <c r="I127" i="8"/>
  <c r="P126" i="8"/>
  <c r="L126" i="8"/>
  <c r="I126" i="8"/>
  <c r="P125" i="8"/>
  <c r="L125" i="8"/>
  <c r="I125" i="8"/>
  <c r="P124" i="8"/>
  <c r="L124" i="8"/>
  <c r="I124" i="8"/>
  <c r="P123" i="8"/>
  <c r="L123" i="8"/>
  <c r="I123" i="8"/>
  <c r="P122" i="8"/>
  <c r="L122" i="8"/>
  <c r="I122" i="8"/>
  <c r="P121" i="8"/>
  <c r="L121" i="8"/>
  <c r="I121" i="8"/>
  <c r="P120" i="8"/>
  <c r="L120" i="8"/>
  <c r="I120" i="8"/>
  <c r="P119" i="8"/>
  <c r="L119" i="8"/>
  <c r="I119" i="8"/>
  <c r="P147" i="8"/>
  <c r="L147" i="8"/>
  <c r="I147" i="8"/>
  <c r="P146" i="8"/>
  <c r="L146" i="8"/>
  <c r="I146" i="8"/>
  <c r="P145" i="8"/>
  <c r="L145" i="8"/>
  <c r="I145" i="8"/>
  <c r="P144" i="8"/>
  <c r="L144" i="8"/>
  <c r="I144" i="8"/>
  <c r="P143" i="8"/>
  <c r="L143" i="8"/>
  <c r="I143" i="8"/>
  <c r="P142" i="8"/>
  <c r="L142" i="8"/>
  <c r="I142" i="8"/>
  <c r="P141" i="8"/>
  <c r="L141" i="8"/>
  <c r="I141" i="8"/>
  <c r="P176" i="8"/>
  <c r="L176" i="8"/>
  <c r="I176" i="8"/>
  <c r="P175" i="8"/>
  <c r="L175" i="8"/>
  <c r="I175" i="8"/>
  <c r="P174" i="8"/>
  <c r="L174" i="8"/>
  <c r="I174" i="8"/>
  <c r="P173" i="8"/>
  <c r="L173" i="8"/>
  <c r="I173" i="8"/>
  <c r="P172" i="8"/>
  <c r="L172" i="8"/>
  <c r="I172" i="8"/>
  <c r="P171" i="8"/>
  <c r="L171" i="8"/>
  <c r="I171" i="8"/>
  <c r="P170" i="8"/>
  <c r="L170" i="8"/>
  <c r="I170" i="8"/>
  <c r="P169" i="8"/>
  <c r="L169" i="8"/>
  <c r="I169" i="8"/>
  <c r="P168" i="8"/>
  <c r="L168" i="8"/>
  <c r="I168" i="8"/>
  <c r="P167" i="8"/>
  <c r="L167" i="8"/>
  <c r="I167" i="8"/>
  <c r="P166" i="8"/>
  <c r="L166" i="8"/>
  <c r="I166" i="8"/>
  <c r="P165" i="8"/>
  <c r="L165" i="8"/>
  <c r="I165" i="8"/>
  <c r="P164" i="8"/>
  <c r="L164" i="8"/>
  <c r="I164" i="8"/>
  <c r="P97" i="8" l="1"/>
  <c r="L97" i="8"/>
  <c r="I97" i="8"/>
  <c r="P96" i="8"/>
  <c r="L96" i="8"/>
  <c r="I96" i="8"/>
  <c r="P95" i="8"/>
  <c r="L95" i="8"/>
  <c r="I95" i="8"/>
  <c r="P94" i="8"/>
  <c r="L94" i="8"/>
  <c r="I94" i="8"/>
  <c r="P93" i="8"/>
  <c r="L93" i="8"/>
  <c r="I93" i="8"/>
  <c r="P92" i="8"/>
  <c r="L92" i="8"/>
  <c r="I92" i="8"/>
  <c r="P91" i="8"/>
  <c r="L91" i="8"/>
  <c r="I91" i="8"/>
  <c r="P163" i="8"/>
  <c r="L163" i="8"/>
  <c r="I163" i="8"/>
  <c r="P162" i="8"/>
  <c r="L162" i="8"/>
  <c r="I162" i="8"/>
  <c r="P90" i="8"/>
  <c r="L90" i="8"/>
  <c r="I90" i="8"/>
  <c r="P89" i="8"/>
  <c r="L89" i="8"/>
  <c r="I89" i="8"/>
  <c r="P88" i="8"/>
  <c r="L88" i="8"/>
  <c r="I88" i="8"/>
  <c r="P87" i="8"/>
  <c r="L87" i="8"/>
  <c r="I87" i="8"/>
  <c r="P86" i="8"/>
  <c r="L86" i="8"/>
  <c r="I86" i="8"/>
  <c r="P85" i="8"/>
  <c r="L85" i="8"/>
  <c r="I85" i="8"/>
  <c r="P154" i="8"/>
  <c r="L154" i="8"/>
  <c r="I154" i="8"/>
  <c r="P153" i="8"/>
  <c r="L153" i="8"/>
  <c r="I153" i="8"/>
  <c r="P152" i="8"/>
  <c r="L152" i="8"/>
  <c r="I152" i="8"/>
  <c r="P151" i="8"/>
  <c r="L151" i="8"/>
  <c r="I151" i="8"/>
  <c r="P181" i="8"/>
  <c r="L181" i="8"/>
  <c r="I181" i="8"/>
  <c r="P180" i="8"/>
  <c r="L180" i="8"/>
  <c r="I180" i="8"/>
  <c r="P179" i="8"/>
  <c r="L179" i="8"/>
  <c r="I179" i="8"/>
  <c r="P60" i="8"/>
  <c r="L60" i="8"/>
  <c r="I60" i="8"/>
  <c r="P59" i="8"/>
  <c r="L59" i="8"/>
  <c r="I59" i="8"/>
  <c r="P118" i="8"/>
  <c r="L118" i="8"/>
  <c r="I118" i="8"/>
  <c r="P84" i="8"/>
  <c r="L84" i="8"/>
  <c r="I84" i="8"/>
  <c r="P83" i="8"/>
  <c r="L83" i="8"/>
  <c r="I83" i="8"/>
  <c r="P82" i="8"/>
  <c r="L82" i="8"/>
  <c r="I82" i="8"/>
  <c r="P81" i="8"/>
  <c r="L81" i="8"/>
  <c r="I81" i="8"/>
  <c r="P80" i="8"/>
  <c r="L80" i="8"/>
  <c r="I80" i="8"/>
  <c r="P79" i="8"/>
  <c r="L79" i="8"/>
  <c r="I79" i="8"/>
  <c r="P117" i="8"/>
  <c r="L117" i="8"/>
  <c r="I117" i="8"/>
  <c r="P116" i="8"/>
  <c r="L116" i="8"/>
  <c r="I116" i="8"/>
  <c r="P78" i="8"/>
  <c r="L78" i="8"/>
  <c r="I78" i="8"/>
  <c r="P140" i="8"/>
  <c r="L140" i="8"/>
  <c r="I140" i="8"/>
  <c r="P139" i="8"/>
  <c r="L139" i="8"/>
  <c r="I139" i="8"/>
  <c r="P150" i="8"/>
  <c r="L150" i="8"/>
  <c r="I150" i="8"/>
  <c r="P149" i="8"/>
  <c r="L149" i="8"/>
  <c r="I149" i="8"/>
  <c r="P148" i="8"/>
  <c r="L148" i="8"/>
  <c r="I148" i="8"/>
  <c r="AB8" i="8" l="1"/>
  <c r="AC8" i="8"/>
  <c r="AF4" i="8"/>
  <c r="AC6" i="8"/>
  <c r="AB6" i="8"/>
  <c r="AC7" i="8"/>
  <c r="AB7" i="8"/>
  <c r="AB11" i="8"/>
  <c r="AC11" i="8"/>
  <c r="AB5" i="8"/>
  <c r="AC5" i="8"/>
  <c r="AC12" i="8"/>
  <c r="AB12" i="8"/>
  <c r="AC9" i="8"/>
  <c r="AB9" i="8"/>
  <c r="AC10" i="8"/>
  <c r="AB10" i="8"/>
  <c r="S59" i="8"/>
  <c r="S60" i="8"/>
  <c r="S95" i="8"/>
  <c r="Z5" i="8" s="1"/>
  <c r="S97" i="8"/>
  <c r="S96" i="8"/>
  <c r="O68" i="8" l="1"/>
  <c r="L68" i="8" s="1"/>
  <c r="N68" i="8"/>
  <c r="I68" i="8" s="1"/>
  <c r="O69" i="8"/>
  <c r="L69" i="8" s="1"/>
  <c r="N69" i="8"/>
  <c r="I69" i="8" s="1"/>
  <c r="O67" i="8"/>
  <c r="L67" i="8" s="1"/>
  <c r="N67" i="8"/>
  <c r="I67" i="8" s="1"/>
  <c r="S68" i="8"/>
  <c r="S69" i="8"/>
  <c r="S67" i="8"/>
  <c r="K52" i="8"/>
  <c r="O52" i="8"/>
  <c r="N52" i="8"/>
  <c r="O53" i="8"/>
  <c r="L53" i="8" s="1"/>
  <c r="N53" i="8"/>
  <c r="I53" i="8" s="1"/>
  <c r="O54" i="8"/>
  <c r="L54" i="8" s="1"/>
  <c r="N54" i="8"/>
  <c r="P54" i="8" s="1"/>
  <c r="S52" i="8"/>
  <c r="S53" i="8"/>
  <c r="S54" i="8"/>
  <c r="I52" i="8" l="1"/>
  <c r="U73" i="8"/>
  <c r="Z23" i="8"/>
  <c r="V73" i="8"/>
  <c r="AA23" i="8"/>
  <c r="L52" i="8"/>
  <c r="I54" i="8"/>
  <c r="P67" i="8"/>
  <c r="P52" i="8"/>
  <c r="P53" i="8"/>
  <c r="P69" i="8"/>
  <c r="P68" i="8"/>
  <c r="AB23" i="8" l="1"/>
  <c r="AA17" i="8" s="1"/>
  <c r="W73" i="8"/>
  <c r="AA3" i="8" s="1"/>
  <c r="P74" i="8"/>
  <c r="L74" i="8"/>
  <c r="I74" i="8"/>
  <c r="P76" i="8"/>
  <c r="L76" i="8"/>
  <c r="I76" i="8"/>
  <c r="P77" i="8"/>
  <c r="L77" i="8"/>
  <c r="I77" i="8"/>
  <c r="P75" i="8"/>
  <c r="L75" i="8"/>
  <c r="I75" i="8"/>
  <c r="P73" i="8"/>
  <c r="L73" i="8"/>
  <c r="I73" i="8"/>
  <c r="P72" i="8"/>
  <c r="L72" i="8"/>
  <c r="I72" i="8"/>
  <c r="P71" i="8"/>
  <c r="L71" i="8"/>
  <c r="I71" i="8"/>
  <c r="P70" i="8"/>
  <c r="L70" i="8"/>
  <c r="I70" i="8"/>
  <c r="AC4" i="8" l="1"/>
  <c r="AB4" i="8"/>
  <c r="P64" i="8"/>
  <c r="L64" i="8"/>
  <c r="I64" i="8"/>
  <c r="P66" i="8"/>
  <c r="L66" i="8"/>
  <c r="I66" i="8"/>
  <c r="P65" i="8"/>
  <c r="L65" i="8"/>
  <c r="I65" i="8"/>
  <c r="P63" i="8"/>
  <c r="L63" i="8"/>
  <c r="I63" i="8"/>
  <c r="P62" i="8"/>
  <c r="L62" i="8"/>
  <c r="I62" i="8"/>
  <c r="P61" i="8"/>
  <c r="L61" i="8"/>
  <c r="I61" i="8"/>
  <c r="P57" i="8"/>
  <c r="L57" i="8"/>
  <c r="I57" i="8"/>
  <c r="P56" i="8"/>
  <c r="L56" i="8"/>
  <c r="I56" i="8"/>
  <c r="P58" i="8"/>
  <c r="L58" i="8"/>
  <c r="I58" i="8"/>
  <c r="P55" i="8"/>
  <c r="L55" i="8"/>
  <c r="I55" i="8"/>
  <c r="P51" i="8"/>
  <c r="L51" i="8"/>
  <c r="I51" i="8"/>
  <c r="P50" i="8"/>
  <c r="L50" i="8"/>
  <c r="I50" i="8"/>
  <c r="P49" i="8"/>
  <c r="L49" i="8"/>
  <c r="I49" i="8"/>
  <c r="P47" i="8"/>
  <c r="L47" i="8"/>
  <c r="I47" i="8"/>
  <c r="P48" i="8"/>
  <c r="L48" i="8"/>
  <c r="I48" i="8"/>
  <c r="P46" i="8"/>
  <c r="L46" i="8"/>
  <c r="I46" i="8"/>
  <c r="P45" i="8"/>
  <c r="L45" i="8"/>
  <c r="I45" i="8"/>
  <c r="P44" i="8"/>
  <c r="L44" i="8"/>
  <c r="I44" i="8"/>
  <c r="P40" i="8"/>
  <c r="L40" i="8"/>
  <c r="I40" i="8"/>
  <c r="P41" i="8"/>
  <c r="L41" i="8"/>
  <c r="I41" i="8"/>
  <c r="P42" i="8"/>
  <c r="L42" i="8"/>
  <c r="I42" i="8"/>
  <c r="P43" i="8"/>
  <c r="L43" i="8"/>
  <c r="I43" i="8"/>
  <c r="P39" i="8"/>
  <c r="L39" i="8"/>
  <c r="I39" i="8"/>
  <c r="P37" i="8"/>
  <c r="L37" i="8"/>
  <c r="I37" i="8"/>
  <c r="P38" i="8"/>
  <c r="L38" i="8"/>
  <c r="I38" i="8"/>
  <c r="S31" i="8"/>
  <c r="P33" i="8"/>
  <c r="L33" i="8"/>
  <c r="I33" i="8"/>
  <c r="P35" i="8"/>
  <c r="L35" i="8"/>
  <c r="I35" i="8"/>
  <c r="P34" i="8"/>
  <c r="L34" i="8"/>
  <c r="I34" i="8"/>
  <c r="P36" i="8"/>
  <c r="L36" i="8"/>
  <c r="I36" i="8"/>
  <c r="P32" i="8"/>
  <c r="L32" i="8"/>
  <c r="I32" i="8"/>
  <c r="P31" i="8"/>
  <c r="L31" i="8"/>
  <c r="I31" i="8"/>
  <c r="P27" i="8"/>
  <c r="L27" i="8"/>
  <c r="I27" i="8"/>
  <c r="P30" i="8"/>
  <c r="L30" i="8"/>
  <c r="I30" i="8"/>
  <c r="P29" i="8"/>
  <c r="L29" i="8"/>
  <c r="I29" i="8"/>
  <c r="P28" i="8"/>
  <c r="L28" i="8"/>
  <c r="I28" i="8"/>
  <c r="P24" i="8"/>
  <c r="L24" i="8"/>
  <c r="I24" i="8"/>
  <c r="P21" i="8"/>
  <c r="L21" i="8"/>
  <c r="I21" i="8"/>
  <c r="P23" i="8"/>
  <c r="L23" i="8"/>
  <c r="I23" i="8"/>
  <c r="P22" i="8"/>
  <c r="L22" i="8"/>
  <c r="I22" i="8"/>
  <c r="P26" i="8"/>
  <c r="L26" i="8"/>
  <c r="I26" i="8"/>
  <c r="P25" i="8"/>
  <c r="L25" i="8"/>
  <c r="I25" i="8"/>
  <c r="P18" i="8"/>
  <c r="L18" i="8"/>
  <c r="I18" i="8"/>
  <c r="P17" i="8"/>
  <c r="L17" i="8"/>
  <c r="I17" i="8"/>
  <c r="P19" i="8"/>
  <c r="L19" i="8"/>
  <c r="I19" i="8"/>
  <c r="P20" i="8"/>
  <c r="L20" i="8"/>
  <c r="I20" i="8"/>
  <c r="P14" i="8"/>
  <c r="L14" i="8"/>
  <c r="I14" i="8"/>
  <c r="P13" i="8"/>
  <c r="L13" i="8"/>
  <c r="I13" i="8"/>
  <c r="P12" i="8"/>
  <c r="L12" i="8"/>
  <c r="I12" i="8"/>
  <c r="P11" i="8"/>
  <c r="L11" i="8"/>
  <c r="I11" i="8"/>
  <c r="P10" i="8"/>
  <c r="L10" i="8"/>
  <c r="I10" i="8"/>
  <c r="P9" i="8"/>
  <c r="L9" i="8"/>
  <c r="I9" i="8"/>
  <c r="P8" i="8"/>
  <c r="L8" i="8"/>
  <c r="I8" i="8"/>
  <c r="P7" i="8"/>
  <c r="L7" i="8"/>
  <c r="I7" i="8"/>
  <c r="P5" i="8"/>
  <c r="L5" i="8"/>
  <c r="I5" i="8"/>
  <c r="P6" i="8"/>
  <c r="L6" i="8"/>
  <c r="I6" i="8"/>
  <c r="P4" i="8"/>
  <c r="L4" i="8"/>
  <c r="I4" i="8"/>
  <c r="P2" i="8"/>
  <c r="L2" i="8"/>
  <c r="I2" i="8"/>
  <c r="P3" i="8"/>
  <c r="L3" i="8"/>
  <c r="I3" i="8"/>
  <c r="O74" i="7"/>
  <c r="K74" i="7"/>
  <c r="H74" i="7"/>
  <c r="O61" i="7"/>
  <c r="K61" i="7"/>
  <c r="H61" i="7"/>
  <c r="O47" i="7"/>
  <c r="K47" i="7"/>
  <c r="H47" i="7"/>
  <c r="O21" i="7"/>
  <c r="K21" i="7"/>
  <c r="H21" i="7"/>
  <c r="O82" i="7"/>
  <c r="K82" i="7"/>
  <c r="H82" i="7"/>
  <c r="O34" i="7"/>
  <c r="K34" i="7"/>
  <c r="H34" i="7"/>
  <c r="O20" i="7"/>
  <c r="K20" i="7"/>
  <c r="H20" i="7"/>
  <c r="O19" i="7"/>
  <c r="K19" i="7"/>
  <c r="H19" i="7"/>
  <c r="O58" i="7"/>
  <c r="K58" i="7"/>
  <c r="H58" i="7"/>
  <c r="O46" i="7"/>
  <c r="K46" i="7"/>
  <c r="H46" i="7"/>
  <c r="O18" i="7"/>
  <c r="K18" i="7"/>
  <c r="H18" i="7"/>
  <c r="O73" i="7"/>
  <c r="K73" i="7"/>
  <c r="H73" i="7"/>
  <c r="O57" i="7"/>
  <c r="K57" i="7"/>
  <c r="H57" i="7"/>
  <c r="O54" i="7"/>
  <c r="K54" i="7"/>
  <c r="H54" i="7"/>
  <c r="O33" i="7"/>
  <c r="K33" i="7"/>
  <c r="H33" i="7"/>
  <c r="O32" i="7"/>
  <c r="K32" i="7"/>
  <c r="H32" i="7"/>
  <c r="O17" i="7"/>
  <c r="K17" i="7"/>
  <c r="H17" i="7"/>
  <c r="O45" i="7"/>
  <c r="K45" i="7"/>
  <c r="H45" i="7"/>
  <c r="O44" i="7"/>
  <c r="K44" i="7"/>
  <c r="H44" i="7"/>
  <c r="O40" i="7"/>
  <c r="K40" i="7"/>
  <c r="H40" i="7"/>
  <c r="O38" i="7"/>
  <c r="K38" i="7"/>
  <c r="H38" i="7"/>
  <c r="O31" i="7"/>
  <c r="K31" i="7"/>
  <c r="H31" i="7"/>
  <c r="O81" i="7"/>
  <c r="K81" i="7"/>
  <c r="H81" i="7"/>
  <c r="O60" i="7"/>
  <c r="K60" i="7"/>
  <c r="H60" i="7"/>
  <c r="O56" i="7"/>
  <c r="K56" i="7"/>
  <c r="H56" i="7"/>
  <c r="O39" i="7"/>
  <c r="K39" i="7"/>
  <c r="H39" i="7"/>
  <c r="O30" i="7"/>
  <c r="K30" i="7"/>
  <c r="H30" i="7"/>
  <c r="O16" i="7"/>
  <c r="K16" i="7"/>
  <c r="H16" i="7"/>
  <c r="O15" i="7"/>
  <c r="K15" i="7"/>
  <c r="H15" i="7"/>
  <c r="O14" i="7"/>
  <c r="K14" i="7"/>
  <c r="H14" i="7"/>
  <c r="O53" i="7"/>
  <c r="K53" i="7"/>
  <c r="H53" i="7"/>
  <c r="O72" i="7"/>
  <c r="K72" i="7"/>
  <c r="H72" i="7"/>
  <c r="O71" i="7"/>
  <c r="K71" i="7"/>
  <c r="H71" i="7"/>
  <c r="O52" i="7"/>
  <c r="K52" i="7"/>
  <c r="H52" i="7"/>
  <c r="O37" i="7"/>
  <c r="K37" i="7"/>
  <c r="H37" i="7"/>
  <c r="O29" i="7"/>
  <c r="K29" i="7"/>
  <c r="H29" i="7"/>
  <c r="O28" i="7"/>
  <c r="K28" i="7"/>
  <c r="H28" i="7"/>
  <c r="O27" i="7"/>
  <c r="K27" i="7"/>
  <c r="H27" i="7"/>
  <c r="O26" i="7"/>
  <c r="K26" i="7"/>
  <c r="H26" i="7"/>
  <c r="O51" i="7"/>
  <c r="K51" i="7"/>
  <c r="H51" i="7"/>
  <c r="O80" i="7"/>
  <c r="K80" i="7"/>
  <c r="H80" i="7"/>
  <c r="O50" i="7"/>
  <c r="K50" i="7"/>
  <c r="H50" i="7"/>
  <c r="O13" i="7"/>
  <c r="K13" i="7"/>
  <c r="H13" i="7"/>
  <c r="O25" i="7"/>
  <c r="K25" i="7"/>
  <c r="H25" i="7"/>
  <c r="O36" i="7"/>
  <c r="K36" i="7"/>
  <c r="H36" i="7"/>
  <c r="O59" i="7"/>
  <c r="K59" i="7"/>
  <c r="H59" i="7"/>
  <c r="O70" i="7"/>
  <c r="K70" i="7"/>
  <c r="H70" i="7"/>
  <c r="O69" i="7"/>
  <c r="K69" i="7"/>
  <c r="H69" i="7"/>
  <c r="O55" i="7"/>
  <c r="K55" i="7"/>
  <c r="H55" i="7"/>
  <c r="O24" i="7"/>
  <c r="K24" i="7"/>
  <c r="H24" i="7"/>
  <c r="O68" i="7"/>
  <c r="K68" i="7"/>
  <c r="H68" i="7"/>
  <c r="O23" i="7"/>
  <c r="K23" i="7"/>
  <c r="H23" i="7"/>
  <c r="O67" i="7"/>
  <c r="K67" i="7"/>
  <c r="H67" i="7"/>
  <c r="O79" i="7"/>
  <c r="K79" i="7"/>
  <c r="H79" i="7"/>
  <c r="O66" i="7"/>
  <c r="K66" i="7"/>
  <c r="H66" i="7"/>
  <c r="O65" i="7"/>
  <c r="K65" i="7"/>
  <c r="H65" i="7"/>
  <c r="O64" i="7"/>
  <c r="K64" i="7"/>
  <c r="H64" i="7"/>
  <c r="O49" i="7"/>
  <c r="K49" i="7"/>
  <c r="H49" i="7"/>
  <c r="O78" i="7"/>
  <c r="K78" i="7"/>
  <c r="H78" i="7"/>
  <c r="O43" i="7"/>
  <c r="K43" i="7"/>
  <c r="H43" i="7"/>
  <c r="O42" i="7"/>
  <c r="K42" i="7"/>
  <c r="H42" i="7"/>
  <c r="O77" i="7"/>
  <c r="K77" i="7"/>
  <c r="H77" i="7"/>
  <c r="O76" i="7"/>
  <c r="K76" i="7"/>
  <c r="H76" i="7"/>
  <c r="O75" i="7"/>
  <c r="K75" i="7"/>
  <c r="H75" i="7"/>
  <c r="O63" i="7"/>
  <c r="K63" i="7"/>
  <c r="H63" i="7"/>
  <c r="O62" i="7"/>
  <c r="K62" i="7"/>
  <c r="H62" i="7"/>
  <c r="O48" i="7"/>
  <c r="K48" i="7"/>
  <c r="H48" i="7"/>
  <c r="O41" i="7"/>
  <c r="K41" i="7"/>
  <c r="H41" i="7"/>
  <c r="O35" i="7"/>
  <c r="K35" i="7"/>
  <c r="H35" i="7"/>
  <c r="O22" i="7"/>
  <c r="K22" i="7"/>
  <c r="H22" i="7"/>
  <c r="O100" i="6"/>
  <c r="K100" i="6"/>
  <c r="H100" i="6"/>
  <c r="O99" i="6"/>
  <c r="K99" i="6"/>
  <c r="H99" i="6"/>
  <c r="O98" i="6"/>
  <c r="K98" i="6"/>
  <c r="H98" i="6"/>
  <c r="O88" i="6"/>
  <c r="K88" i="6"/>
  <c r="H88" i="6"/>
  <c r="O87" i="6"/>
  <c r="K87" i="6"/>
  <c r="H87" i="6"/>
  <c r="O86" i="6"/>
  <c r="K86" i="6"/>
  <c r="H86" i="6"/>
  <c r="O85" i="6"/>
  <c r="K85" i="6"/>
  <c r="H85" i="6"/>
  <c r="O70" i="6"/>
  <c r="K70" i="6"/>
  <c r="H70" i="6"/>
  <c r="O61" i="6"/>
  <c r="K61" i="6"/>
  <c r="H61" i="6"/>
  <c r="O60" i="6"/>
  <c r="K60" i="6"/>
  <c r="H60" i="6"/>
  <c r="O57" i="6"/>
  <c r="K57" i="6"/>
  <c r="H57" i="6"/>
  <c r="O56" i="6"/>
  <c r="K56" i="6"/>
  <c r="H56" i="6"/>
  <c r="O55" i="6"/>
  <c r="K55" i="6"/>
  <c r="H55" i="6"/>
  <c r="O51" i="6"/>
  <c r="K51" i="6"/>
  <c r="H51" i="6"/>
  <c r="O46" i="6"/>
  <c r="K46" i="6"/>
  <c r="H46" i="6"/>
  <c r="O45" i="6"/>
  <c r="K45" i="6"/>
  <c r="H45" i="6"/>
  <c r="O40" i="6"/>
  <c r="K40" i="6"/>
  <c r="H40" i="6"/>
  <c r="O35" i="6"/>
  <c r="K35" i="6"/>
  <c r="H35" i="6"/>
  <c r="O34" i="6"/>
  <c r="K34" i="6"/>
  <c r="H34" i="6"/>
  <c r="O18" i="6"/>
  <c r="K18" i="6"/>
  <c r="H18" i="6"/>
  <c r="O69" i="6"/>
  <c r="K69" i="6"/>
  <c r="H69" i="6"/>
  <c r="O97" i="6"/>
  <c r="K97" i="6"/>
  <c r="H97" i="6"/>
  <c r="O84" i="6"/>
  <c r="K84" i="6"/>
  <c r="H84" i="6"/>
  <c r="O33" i="6"/>
  <c r="K33" i="6"/>
  <c r="H33" i="6"/>
  <c r="O83" i="6"/>
  <c r="K83" i="6"/>
  <c r="H83" i="6"/>
  <c r="O82" i="6"/>
  <c r="K82" i="6"/>
  <c r="H82" i="6"/>
  <c r="O32" i="6"/>
  <c r="K32" i="6"/>
  <c r="H32" i="6"/>
  <c r="O17" i="6"/>
  <c r="K17" i="6"/>
  <c r="H17" i="6"/>
  <c r="O16" i="6"/>
  <c r="K16" i="6"/>
  <c r="H16" i="6"/>
  <c r="O31" i="6"/>
  <c r="K31" i="6"/>
  <c r="H31" i="6"/>
  <c r="O68" i="6"/>
  <c r="K68" i="6"/>
  <c r="H68" i="6"/>
  <c r="O50" i="6"/>
  <c r="K50" i="6"/>
  <c r="H50" i="6"/>
  <c r="O15" i="6"/>
  <c r="K15" i="6"/>
  <c r="H15" i="6"/>
  <c r="O96" i="6"/>
  <c r="K96" i="6"/>
  <c r="H96" i="6"/>
  <c r="O81" i="6"/>
  <c r="K81" i="6"/>
  <c r="H81" i="6"/>
  <c r="O80" i="6"/>
  <c r="K80" i="6"/>
  <c r="H80" i="6"/>
  <c r="O67" i="6"/>
  <c r="K67" i="6"/>
  <c r="H67" i="6"/>
  <c r="O54" i="6"/>
  <c r="K54" i="6"/>
  <c r="H54" i="6"/>
  <c r="O39" i="6"/>
  <c r="K39" i="6"/>
  <c r="H39" i="6"/>
  <c r="O14" i="6"/>
  <c r="K14" i="6"/>
  <c r="H14" i="6"/>
  <c r="O13" i="6"/>
  <c r="K13" i="6"/>
  <c r="H13" i="6"/>
  <c r="O38" i="6"/>
  <c r="K38" i="6"/>
  <c r="H38" i="6"/>
  <c r="O44" i="6"/>
  <c r="K44" i="6"/>
  <c r="H44" i="6"/>
  <c r="O30" i="6"/>
  <c r="K30" i="6"/>
  <c r="H30" i="6"/>
  <c r="O95" i="6"/>
  <c r="K95" i="6"/>
  <c r="H95" i="6"/>
  <c r="O94" i="6"/>
  <c r="K94" i="6"/>
  <c r="H94" i="6"/>
  <c r="O79" i="6"/>
  <c r="K79" i="6"/>
  <c r="H79" i="6"/>
  <c r="O66" i="6"/>
  <c r="K66" i="6"/>
  <c r="H66" i="6"/>
  <c r="O49" i="6"/>
  <c r="K49" i="6"/>
  <c r="H49" i="6"/>
  <c r="O12" i="6"/>
  <c r="K12" i="6"/>
  <c r="H12" i="6"/>
  <c r="O65" i="6"/>
  <c r="K65" i="6"/>
  <c r="H65" i="6"/>
  <c r="O59" i="6"/>
  <c r="K59" i="6"/>
  <c r="H59" i="6"/>
  <c r="O78" i="6"/>
  <c r="K78" i="6"/>
  <c r="H78" i="6"/>
  <c r="O64" i="6"/>
  <c r="K64" i="6"/>
  <c r="H64" i="6"/>
  <c r="O77" i="6"/>
  <c r="K77" i="6"/>
  <c r="H77" i="6"/>
  <c r="O29" i="6"/>
  <c r="K29" i="6"/>
  <c r="H29" i="6"/>
  <c r="O93" i="6"/>
  <c r="K93" i="6"/>
  <c r="H93" i="6"/>
  <c r="O76" i="6"/>
  <c r="K76" i="6"/>
  <c r="H76" i="6"/>
  <c r="O75" i="6"/>
  <c r="K75" i="6"/>
  <c r="H75" i="6"/>
  <c r="O74" i="6"/>
  <c r="K74" i="6"/>
  <c r="H74" i="6"/>
  <c r="O63" i="6"/>
  <c r="K63" i="6"/>
  <c r="H63" i="6"/>
  <c r="O37" i="6"/>
  <c r="K37" i="6"/>
  <c r="H37" i="6"/>
  <c r="O28" i="6"/>
  <c r="K28" i="6"/>
  <c r="H28" i="6"/>
  <c r="O27" i="6"/>
  <c r="K27" i="6"/>
  <c r="H27" i="6"/>
  <c r="O26" i="6"/>
  <c r="K26" i="6"/>
  <c r="H26" i="6"/>
  <c r="O11" i="6"/>
  <c r="K11" i="6"/>
  <c r="H11" i="6"/>
  <c r="O10" i="6"/>
  <c r="K10" i="6"/>
  <c r="H10" i="6"/>
  <c r="O48" i="6"/>
  <c r="K48" i="6"/>
  <c r="H48" i="6"/>
  <c r="O92" i="6"/>
  <c r="K92" i="6"/>
  <c r="H92" i="6"/>
  <c r="O91" i="6"/>
  <c r="K91" i="6"/>
  <c r="H91" i="6"/>
  <c r="O47" i="6"/>
  <c r="K47" i="6"/>
  <c r="H47" i="6"/>
  <c r="O25" i="6"/>
  <c r="K25" i="6"/>
  <c r="H25" i="6"/>
  <c r="O9" i="6"/>
  <c r="K9" i="6"/>
  <c r="H9" i="6"/>
  <c r="O62" i="6"/>
  <c r="K62" i="6"/>
  <c r="H62" i="6"/>
  <c r="O24" i="6"/>
  <c r="K24" i="6"/>
  <c r="H24" i="6"/>
  <c r="O23" i="6"/>
  <c r="K23" i="6"/>
  <c r="H23" i="6"/>
  <c r="O22" i="6"/>
  <c r="K22" i="6"/>
  <c r="H22" i="6"/>
  <c r="O53" i="6"/>
  <c r="K53" i="6"/>
  <c r="H53" i="6"/>
  <c r="O21" i="6"/>
  <c r="K21" i="6"/>
  <c r="H21" i="6"/>
  <c r="O20" i="6"/>
  <c r="K20" i="6"/>
  <c r="H20" i="6"/>
  <c r="O8" i="6"/>
  <c r="K8" i="6"/>
  <c r="H8" i="6"/>
  <c r="O73" i="6"/>
  <c r="K73" i="6"/>
  <c r="H73" i="6"/>
  <c r="O58" i="6"/>
  <c r="K58" i="6"/>
  <c r="H58" i="6"/>
  <c r="O90" i="6"/>
  <c r="K90" i="6"/>
  <c r="H90" i="6"/>
  <c r="O43" i="6"/>
  <c r="K43" i="6"/>
  <c r="H43" i="6"/>
  <c r="O89" i="6"/>
  <c r="K89" i="6"/>
  <c r="H89" i="6"/>
  <c r="O72" i="6"/>
  <c r="K72" i="6"/>
  <c r="H72" i="6"/>
  <c r="O71" i="6"/>
  <c r="K71" i="6"/>
  <c r="H71" i="6"/>
  <c r="O52" i="6"/>
  <c r="K52" i="6"/>
  <c r="H52" i="6"/>
  <c r="O42" i="6"/>
  <c r="K42" i="6"/>
  <c r="H42" i="6"/>
  <c r="O41" i="6"/>
  <c r="K41" i="6"/>
  <c r="H41" i="6"/>
  <c r="O36" i="6"/>
  <c r="K36" i="6"/>
  <c r="H36" i="6"/>
  <c r="O19" i="6"/>
  <c r="K19" i="6"/>
  <c r="H19" i="6"/>
  <c r="O7" i="6"/>
  <c r="K7" i="6"/>
  <c r="H7" i="6"/>
  <c r="T179" i="3"/>
  <c r="T3" i="3" s="1"/>
  <c r="S171" i="2"/>
  <c r="R171" i="2"/>
  <c r="S151" i="2"/>
  <c r="R151" i="2"/>
  <c r="S120" i="2"/>
  <c r="R120" i="2"/>
  <c r="S108" i="2"/>
  <c r="R108" i="2"/>
  <c r="S100" i="2"/>
  <c r="R100" i="2"/>
  <c r="S87" i="2"/>
  <c r="R87" i="2"/>
  <c r="S75" i="2"/>
  <c r="R75" i="2"/>
  <c r="S67" i="2"/>
  <c r="R67" i="2"/>
  <c r="S58" i="2"/>
  <c r="R58" i="2"/>
  <c r="S28" i="2"/>
  <c r="R28" i="2"/>
  <c r="AF2" i="8" l="1"/>
  <c r="AC17" i="8"/>
  <c r="AB17" i="8"/>
  <c r="AC16" i="8"/>
  <c r="AB16" i="8"/>
  <c r="AB2" i="8"/>
  <c r="AC2" i="8"/>
  <c r="AC3" i="8"/>
  <c r="AB3" i="8"/>
  <c r="Z3" i="8"/>
  <c r="T185" i="4"/>
  <c r="U5" i="4" s="1"/>
  <c r="T158" i="4"/>
  <c r="U4" i="4" s="1"/>
  <c r="T120" i="2"/>
  <c r="T87" i="2"/>
  <c r="T7" i="2" s="1"/>
  <c r="T151" i="2"/>
  <c r="T11" i="2" s="1"/>
  <c r="T67" i="2"/>
  <c r="T5" i="2" s="1"/>
  <c r="T58" i="2"/>
  <c r="T4" i="2" s="1"/>
  <c r="T75" i="2"/>
  <c r="T6" i="2" s="1"/>
  <c r="T100" i="2"/>
  <c r="T8" i="2" s="1"/>
  <c r="T108" i="2"/>
  <c r="T28" i="2"/>
  <c r="T3" i="2" s="1"/>
  <c r="T171" i="2"/>
  <c r="T12" i="2" s="1"/>
  <c r="T76" i="3"/>
  <c r="T2" i="3" s="1"/>
  <c r="S183" i="1" l="1"/>
  <c r="R183" i="1"/>
  <c r="S122" i="1"/>
  <c r="R122" i="1"/>
  <c r="S109" i="1"/>
  <c r="R109" i="1"/>
  <c r="S94" i="1"/>
  <c r="R94" i="1"/>
  <c r="S79" i="1"/>
  <c r="R79" i="1"/>
  <c r="T62" i="1"/>
  <c r="T6" i="1" s="1"/>
  <c r="S61" i="1"/>
  <c r="R61" i="1"/>
  <c r="S37" i="1"/>
  <c r="R37" i="1"/>
  <c r="S28" i="1"/>
  <c r="R28" i="1"/>
  <c r="S17" i="1"/>
  <c r="R17" i="1"/>
  <c r="O51" i="4"/>
  <c r="K51" i="4"/>
  <c r="H51" i="4"/>
  <c r="O27" i="4"/>
  <c r="K27" i="4"/>
  <c r="H27" i="4"/>
  <c r="O84" i="4"/>
  <c r="K84" i="4"/>
  <c r="H84" i="4"/>
  <c r="O185" i="4"/>
  <c r="K185" i="4"/>
  <c r="H185" i="4"/>
  <c r="O21" i="4"/>
  <c r="K21" i="4"/>
  <c r="H21" i="4"/>
  <c r="O100" i="4"/>
  <c r="K100" i="4"/>
  <c r="H100" i="4"/>
  <c r="O122" i="4"/>
  <c r="K122" i="4"/>
  <c r="H122" i="4"/>
  <c r="O121" i="4"/>
  <c r="K121" i="4"/>
  <c r="H121" i="4"/>
  <c r="O70" i="4"/>
  <c r="K70" i="4"/>
  <c r="H70" i="4"/>
  <c r="O158" i="4"/>
  <c r="K158" i="4"/>
  <c r="H158" i="4"/>
  <c r="O20" i="4"/>
  <c r="K20" i="4"/>
  <c r="H20" i="4"/>
  <c r="O19" i="4"/>
  <c r="K19" i="4"/>
  <c r="H19" i="4"/>
  <c r="O184" i="4"/>
  <c r="K184" i="4"/>
  <c r="H184" i="4"/>
  <c r="O26" i="4"/>
  <c r="K26" i="4"/>
  <c r="H26" i="4"/>
  <c r="O153" i="4"/>
  <c r="K153" i="4"/>
  <c r="H153" i="4"/>
  <c r="O99" i="4"/>
  <c r="K99" i="4"/>
  <c r="H99" i="4"/>
  <c r="O48" i="4"/>
  <c r="K48" i="4"/>
  <c r="H48" i="4"/>
  <c r="O18" i="4"/>
  <c r="K18" i="4"/>
  <c r="H18" i="4"/>
  <c r="O50" i="4"/>
  <c r="K50" i="4"/>
  <c r="H50" i="4"/>
  <c r="O183" i="4"/>
  <c r="K183" i="4"/>
  <c r="H183" i="4"/>
  <c r="O73" i="4"/>
  <c r="K73" i="4"/>
  <c r="H73" i="4"/>
  <c r="O43" i="4"/>
  <c r="K43" i="4"/>
  <c r="H43" i="4"/>
  <c r="O33" i="4"/>
  <c r="K33" i="4"/>
  <c r="H33" i="4"/>
  <c r="O69" i="4"/>
  <c r="K69" i="4"/>
  <c r="H69" i="4"/>
  <c r="O17" i="4"/>
  <c r="K17" i="4"/>
  <c r="H17" i="4"/>
  <c r="O79" i="4"/>
  <c r="K79" i="4"/>
  <c r="H79" i="4"/>
  <c r="O49" i="4"/>
  <c r="K49" i="4"/>
  <c r="H49" i="4"/>
  <c r="O47" i="4"/>
  <c r="K47" i="4"/>
  <c r="H47" i="4"/>
  <c r="O16" i="4"/>
  <c r="K16" i="4"/>
  <c r="H16" i="4"/>
  <c r="O182" i="4"/>
  <c r="K182" i="4"/>
  <c r="H182" i="4"/>
  <c r="O152" i="4"/>
  <c r="K152" i="4"/>
  <c r="H152" i="4"/>
  <c r="O147" i="4"/>
  <c r="K147" i="4"/>
  <c r="H147" i="4"/>
  <c r="O146" i="4"/>
  <c r="K146" i="4"/>
  <c r="H146" i="4"/>
  <c r="O98" i="4"/>
  <c r="K98" i="4"/>
  <c r="H98" i="4"/>
  <c r="O120" i="4"/>
  <c r="K120" i="4"/>
  <c r="H120" i="4"/>
  <c r="O15" i="4"/>
  <c r="K15" i="4"/>
  <c r="H15" i="4"/>
  <c r="O181" i="4"/>
  <c r="K181" i="4"/>
  <c r="H181" i="4"/>
  <c r="O68" i="4"/>
  <c r="K68" i="4"/>
  <c r="H68" i="4"/>
  <c r="O54" i="4"/>
  <c r="K54" i="4"/>
  <c r="H54" i="4"/>
  <c r="O32" i="4"/>
  <c r="K32" i="4"/>
  <c r="H32" i="4"/>
  <c r="O67" i="4"/>
  <c r="K67" i="4"/>
  <c r="H67" i="4"/>
  <c r="O66" i="4"/>
  <c r="K66" i="4"/>
  <c r="H66" i="4"/>
  <c r="O65" i="4"/>
  <c r="K65" i="4"/>
  <c r="H65" i="4"/>
  <c r="O14" i="4"/>
  <c r="K14" i="4"/>
  <c r="H14" i="4"/>
  <c r="O180" i="4"/>
  <c r="K180" i="4"/>
  <c r="H180" i="4"/>
  <c r="O145" i="4"/>
  <c r="K145" i="4"/>
  <c r="H145" i="4"/>
  <c r="O97" i="4"/>
  <c r="K97" i="4"/>
  <c r="H97" i="4"/>
  <c r="O179" i="4"/>
  <c r="K179" i="4"/>
  <c r="H179" i="4"/>
  <c r="O119" i="4"/>
  <c r="K119" i="4"/>
  <c r="H119" i="4"/>
  <c r="O96" i="4"/>
  <c r="K96" i="4"/>
  <c r="H96" i="4"/>
  <c r="O178" i="4"/>
  <c r="K178" i="4"/>
  <c r="H178" i="4"/>
  <c r="O83" i="4"/>
  <c r="K83" i="4"/>
  <c r="H83" i="4"/>
  <c r="O157" i="4"/>
  <c r="K157" i="4"/>
  <c r="H157" i="4"/>
  <c r="O78" i="4"/>
  <c r="K78" i="4"/>
  <c r="H78" i="4"/>
  <c r="O72" i="4"/>
  <c r="K72" i="4"/>
  <c r="H72" i="4"/>
  <c r="O42" i="4"/>
  <c r="K42" i="4"/>
  <c r="H42" i="4"/>
  <c r="O118" i="4"/>
  <c r="K118" i="4"/>
  <c r="H118" i="4"/>
  <c r="O95" i="4"/>
  <c r="K95" i="4"/>
  <c r="H95" i="4"/>
  <c r="O64" i="4"/>
  <c r="K64" i="4"/>
  <c r="H64" i="4"/>
  <c r="O177" i="4"/>
  <c r="K177" i="4"/>
  <c r="H177" i="4"/>
  <c r="O132" i="4"/>
  <c r="K132" i="4"/>
  <c r="H132" i="4"/>
  <c r="O117" i="4"/>
  <c r="K117" i="4"/>
  <c r="H117" i="4"/>
  <c r="O176" i="4"/>
  <c r="K176" i="4"/>
  <c r="H176" i="4"/>
  <c r="O80" i="4"/>
  <c r="K80" i="4"/>
  <c r="H80" i="4"/>
  <c r="O31" i="4"/>
  <c r="K31" i="4"/>
  <c r="H31" i="4"/>
  <c r="O144" i="4"/>
  <c r="K144" i="4"/>
  <c r="H144" i="4"/>
  <c r="O175" i="4"/>
  <c r="K175" i="4"/>
  <c r="H175" i="4"/>
  <c r="O63" i="4"/>
  <c r="K63" i="4"/>
  <c r="H63" i="4"/>
  <c r="O174" i="4"/>
  <c r="K174" i="4"/>
  <c r="H174" i="4"/>
  <c r="O151" i="4"/>
  <c r="K151" i="4"/>
  <c r="H151" i="4"/>
  <c r="O116" i="4"/>
  <c r="K116" i="4"/>
  <c r="H116" i="4"/>
  <c r="O103" i="4"/>
  <c r="K103" i="4"/>
  <c r="H103" i="4"/>
  <c r="O85" i="4"/>
  <c r="K85" i="4"/>
  <c r="H85" i="4"/>
  <c r="O82" i="4"/>
  <c r="K82" i="4"/>
  <c r="H82" i="4"/>
  <c r="O173" i="4"/>
  <c r="K173" i="4"/>
  <c r="H173" i="4"/>
  <c r="O94" i="4"/>
  <c r="K94" i="4"/>
  <c r="H94" i="4"/>
  <c r="O172" i="4"/>
  <c r="K172" i="4"/>
  <c r="H172" i="4"/>
  <c r="O30" i="4"/>
  <c r="K30" i="4"/>
  <c r="H30" i="4"/>
  <c r="O115" i="4"/>
  <c r="K115" i="4"/>
  <c r="H115" i="4"/>
  <c r="O37" i="4"/>
  <c r="K37" i="4"/>
  <c r="H37" i="4"/>
  <c r="O13" i="4"/>
  <c r="K13" i="4"/>
  <c r="H13" i="4"/>
  <c r="O143" i="4"/>
  <c r="K143" i="4"/>
  <c r="H143" i="4"/>
  <c r="O12" i="4"/>
  <c r="K12" i="4"/>
  <c r="H12" i="4"/>
  <c r="O171" i="4"/>
  <c r="K171" i="4"/>
  <c r="H171" i="4"/>
  <c r="O88" i="4"/>
  <c r="K88" i="4"/>
  <c r="H88" i="4"/>
  <c r="O53" i="4"/>
  <c r="K53" i="4"/>
  <c r="H53" i="4"/>
  <c r="O46" i="4"/>
  <c r="K46" i="4"/>
  <c r="H46" i="4"/>
  <c r="O25" i="4"/>
  <c r="K25" i="4"/>
  <c r="H25" i="4"/>
  <c r="O11" i="4"/>
  <c r="K11" i="4"/>
  <c r="H11" i="4"/>
  <c r="O170" i="4"/>
  <c r="K170" i="4"/>
  <c r="H170" i="4"/>
  <c r="O24" i="4"/>
  <c r="K24" i="4"/>
  <c r="H24" i="4"/>
  <c r="O131" i="4"/>
  <c r="K131" i="4"/>
  <c r="H131" i="4"/>
  <c r="O150" i="4"/>
  <c r="K150" i="4"/>
  <c r="H150" i="4"/>
  <c r="O136" i="4"/>
  <c r="K136" i="4"/>
  <c r="H136" i="4"/>
  <c r="O169" i="4"/>
  <c r="K169" i="4"/>
  <c r="H169" i="4"/>
  <c r="O130" i="4"/>
  <c r="K130" i="4"/>
  <c r="H130" i="4"/>
  <c r="O102" i="4"/>
  <c r="K102" i="4"/>
  <c r="H102" i="4"/>
  <c r="O168" i="4"/>
  <c r="K168" i="4"/>
  <c r="H168" i="4"/>
  <c r="O10" i="4"/>
  <c r="K10" i="4"/>
  <c r="H10" i="4"/>
  <c r="O129" i="4"/>
  <c r="K129" i="4"/>
  <c r="H129" i="4"/>
  <c r="O9" i="4"/>
  <c r="K9" i="4"/>
  <c r="H9" i="4"/>
  <c r="O167" i="4"/>
  <c r="K167" i="4"/>
  <c r="H167" i="4"/>
  <c r="O114" i="4"/>
  <c r="K114" i="4"/>
  <c r="H114" i="4"/>
  <c r="O104" i="4"/>
  <c r="K104" i="4"/>
  <c r="H104" i="4"/>
  <c r="O74" i="4"/>
  <c r="K74" i="4"/>
  <c r="H74" i="4"/>
  <c r="O113" i="4"/>
  <c r="K113" i="4"/>
  <c r="H113" i="4"/>
  <c r="O93" i="4"/>
  <c r="K93" i="4"/>
  <c r="H93" i="4"/>
  <c r="O8" i="4"/>
  <c r="K8" i="4"/>
  <c r="H8" i="4"/>
  <c r="O7" i="4"/>
  <c r="K7" i="4"/>
  <c r="H7" i="4"/>
  <c r="O166" i="4"/>
  <c r="K166" i="4"/>
  <c r="H166" i="4"/>
  <c r="O128" i="4"/>
  <c r="K128" i="4"/>
  <c r="H128" i="4"/>
  <c r="O62" i="4"/>
  <c r="K62" i="4"/>
  <c r="H62" i="4"/>
  <c r="O101" i="4"/>
  <c r="K101" i="4"/>
  <c r="H101" i="4"/>
  <c r="O87" i="4"/>
  <c r="K87" i="4"/>
  <c r="H87" i="4"/>
  <c r="O77" i="4"/>
  <c r="K77" i="4"/>
  <c r="H77" i="4"/>
  <c r="O71" i="4"/>
  <c r="K71" i="4"/>
  <c r="H71" i="4"/>
  <c r="O52" i="4"/>
  <c r="K52" i="4"/>
  <c r="H52" i="4"/>
  <c r="O45" i="4"/>
  <c r="K45" i="4"/>
  <c r="H45" i="4"/>
  <c r="O41" i="4"/>
  <c r="K41" i="4"/>
  <c r="H41" i="4"/>
  <c r="O135" i="4"/>
  <c r="K135" i="4"/>
  <c r="H135" i="4"/>
  <c r="O112" i="4"/>
  <c r="K112" i="4"/>
  <c r="H112" i="4"/>
  <c r="O90" i="4"/>
  <c r="K90" i="4"/>
  <c r="H90" i="4"/>
  <c r="O6" i="4"/>
  <c r="K6" i="4"/>
  <c r="H6" i="4"/>
  <c r="O127" i="4"/>
  <c r="K127" i="4"/>
  <c r="H127" i="4"/>
  <c r="O61" i="4"/>
  <c r="K61" i="4"/>
  <c r="H61" i="4"/>
  <c r="O39" i="4"/>
  <c r="K39" i="4"/>
  <c r="H39" i="4"/>
  <c r="O36" i="4"/>
  <c r="K36" i="4"/>
  <c r="H36" i="4"/>
  <c r="O149" i="4"/>
  <c r="K149" i="4"/>
  <c r="H149" i="4"/>
  <c r="O165" i="4"/>
  <c r="K165" i="4"/>
  <c r="H165" i="4"/>
  <c r="O60" i="4"/>
  <c r="K60" i="4"/>
  <c r="H60" i="4"/>
  <c r="O92" i="4"/>
  <c r="K92" i="4"/>
  <c r="H92" i="4"/>
  <c r="O38" i="4"/>
  <c r="K38" i="4"/>
  <c r="H38" i="4"/>
  <c r="O35" i="4"/>
  <c r="K35" i="4"/>
  <c r="H35" i="4"/>
  <c r="O156" i="4"/>
  <c r="K156" i="4"/>
  <c r="H156" i="4"/>
  <c r="O142" i="4"/>
  <c r="K142" i="4"/>
  <c r="H142" i="4"/>
  <c r="O164" i="4"/>
  <c r="K164" i="4"/>
  <c r="H164" i="4"/>
  <c r="O91" i="4"/>
  <c r="K91" i="4"/>
  <c r="H91" i="4"/>
  <c r="O59" i="4"/>
  <c r="K59" i="4"/>
  <c r="H59" i="4"/>
  <c r="O5" i="4"/>
  <c r="K5" i="4"/>
  <c r="H5" i="4"/>
  <c r="O141" i="4"/>
  <c r="K141" i="4"/>
  <c r="H141" i="4"/>
  <c r="O140" i="4"/>
  <c r="K140" i="4"/>
  <c r="H140" i="4"/>
  <c r="O58" i="4"/>
  <c r="K58" i="4"/>
  <c r="H58" i="4"/>
  <c r="O109" i="4"/>
  <c r="K109" i="4"/>
  <c r="H109" i="4"/>
  <c r="O107" i="4"/>
  <c r="K107" i="4"/>
  <c r="H107" i="4"/>
  <c r="O81" i="4"/>
  <c r="K81" i="4"/>
  <c r="H81" i="4"/>
  <c r="O44" i="4"/>
  <c r="K44" i="4"/>
  <c r="H44" i="4"/>
  <c r="O40" i="4"/>
  <c r="K40" i="4"/>
  <c r="H40" i="4"/>
  <c r="O163" i="4"/>
  <c r="K163" i="4"/>
  <c r="H163" i="4"/>
  <c r="O106" i="4"/>
  <c r="K106" i="4"/>
  <c r="H106" i="4"/>
  <c r="O105" i="4"/>
  <c r="K105" i="4"/>
  <c r="H105" i="4"/>
  <c r="O86" i="4"/>
  <c r="K86" i="4"/>
  <c r="H86" i="4"/>
  <c r="O76" i="4"/>
  <c r="K76" i="4"/>
  <c r="H76" i="4"/>
  <c r="O139" i="4"/>
  <c r="K139" i="4"/>
  <c r="H139" i="4"/>
  <c r="O126" i="4"/>
  <c r="K126" i="4"/>
  <c r="H126" i="4"/>
  <c r="O162" i="4"/>
  <c r="K162" i="4"/>
  <c r="H162" i="4"/>
  <c r="O138" i="4"/>
  <c r="K138" i="4"/>
  <c r="H138" i="4"/>
  <c r="O137" i="4"/>
  <c r="K137" i="4"/>
  <c r="H137" i="4"/>
  <c r="O57" i="4"/>
  <c r="K57" i="4"/>
  <c r="H57" i="4"/>
  <c r="O56" i="4"/>
  <c r="K56" i="4"/>
  <c r="H56" i="4"/>
  <c r="O29" i="4"/>
  <c r="K29" i="4"/>
  <c r="H29" i="4"/>
  <c r="O155" i="4"/>
  <c r="K155" i="4"/>
  <c r="H155" i="4"/>
  <c r="O148" i="4"/>
  <c r="K148" i="4"/>
  <c r="H148" i="4"/>
  <c r="O34" i="4"/>
  <c r="K34" i="4"/>
  <c r="H34" i="4"/>
  <c r="O154" i="4"/>
  <c r="K154" i="4"/>
  <c r="H154" i="4"/>
  <c r="O55" i="4"/>
  <c r="K55" i="4"/>
  <c r="H55" i="4"/>
  <c r="O111" i="4"/>
  <c r="K111" i="4"/>
  <c r="H111" i="4"/>
  <c r="O4" i="4"/>
  <c r="K4" i="4"/>
  <c r="H4" i="4"/>
  <c r="O185" i="3"/>
  <c r="K185" i="3"/>
  <c r="H185" i="3"/>
  <c r="O184" i="3"/>
  <c r="K184" i="3"/>
  <c r="H184" i="3"/>
  <c r="O80" i="3"/>
  <c r="K80" i="3"/>
  <c r="H80" i="3"/>
  <c r="O79" i="3"/>
  <c r="K79" i="3"/>
  <c r="H79" i="3"/>
  <c r="O183" i="3"/>
  <c r="K183" i="3"/>
  <c r="H183" i="3"/>
  <c r="O78" i="3"/>
  <c r="K78" i="3"/>
  <c r="H78" i="3"/>
  <c r="O182" i="3"/>
  <c r="K182" i="3"/>
  <c r="H182" i="3"/>
  <c r="O77" i="3"/>
  <c r="K77" i="3"/>
  <c r="H77" i="3"/>
  <c r="O76" i="3"/>
  <c r="K76" i="3"/>
  <c r="H76" i="3"/>
  <c r="O181" i="3"/>
  <c r="K181" i="3"/>
  <c r="H181" i="3"/>
  <c r="O180" i="3"/>
  <c r="K180" i="3"/>
  <c r="H180" i="3"/>
  <c r="O75" i="3"/>
  <c r="K75" i="3"/>
  <c r="H75" i="3"/>
  <c r="O74" i="3"/>
  <c r="K74" i="3"/>
  <c r="H74" i="3"/>
  <c r="O179" i="3"/>
  <c r="K179" i="3"/>
  <c r="H179" i="3"/>
  <c r="O73" i="3"/>
  <c r="K73" i="3"/>
  <c r="H73" i="3"/>
  <c r="O72" i="3"/>
  <c r="K72" i="3"/>
  <c r="H72" i="3"/>
  <c r="O178" i="3"/>
  <c r="K178" i="3"/>
  <c r="H178" i="3"/>
  <c r="O177" i="3"/>
  <c r="K177" i="3"/>
  <c r="H177" i="3"/>
  <c r="O71" i="3"/>
  <c r="K71" i="3"/>
  <c r="H71" i="3"/>
  <c r="O70" i="3"/>
  <c r="K70" i="3"/>
  <c r="H70" i="3"/>
  <c r="O176" i="3"/>
  <c r="K176" i="3"/>
  <c r="H176" i="3"/>
  <c r="O175" i="3"/>
  <c r="K175" i="3"/>
  <c r="H175" i="3"/>
  <c r="O174" i="3"/>
  <c r="K174" i="3"/>
  <c r="H174" i="3"/>
  <c r="O173" i="3"/>
  <c r="K173" i="3"/>
  <c r="H173" i="3"/>
  <c r="O172" i="3"/>
  <c r="K172" i="3"/>
  <c r="H172" i="3"/>
  <c r="O69" i="3"/>
  <c r="K69" i="3"/>
  <c r="H69" i="3"/>
  <c r="O68" i="3"/>
  <c r="K68" i="3"/>
  <c r="H68" i="3"/>
  <c r="O67" i="3"/>
  <c r="K67" i="3"/>
  <c r="H67" i="3"/>
  <c r="O66" i="3"/>
  <c r="K66" i="3"/>
  <c r="H66" i="3"/>
  <c r="O65" i="3"/>
  <c r="K65" i="3"/>
  <c r="H65" i="3"/>
  <c r="O171" i="3"/>
  <c r="K171" i="3"/>
  <c r="H171" i="3"/>
  <c r="O170" i="3"/>
  <c r="K170" i="3"/>
  <c r="H170" i="3"/>
  <c r="O64" i="3"/>
  <c r="K64" i="3"/>
  <c r="H64" i="3"/>
  <c r="O169" i="3"/>
  <c r="K169" i="3"/>
  <c r="H169" i="3"/>
  <c r="O63" i="3"/>
  <c r="K63" i="3"/>
  <c r="H63" i="3"/>
  <c r="O62" i="3"/>
  <c r="K62" i="3"/>
  <c r="H62" i="3"/>
  <c r="O168" i="3"/>
  <c r="K168" i="3"/>
  <c r="H168" i="3"/>
  <c r="O167" i="3"/>
  <c r="K167" i="3"/>
  <c r="H167" i="3"/>
  <c r="O61" i="3"/>
  <c r="K61" i="3"/>
  <c r="H61" i="3"/>
  <c r="O60" i="3"/>
  <c r="K60" i="3"/>
  <c r="H60" i="3"/>
  <c r="O59" i="3"/>
  <c r="K59" i="3"/>
  <c r="H59" i="3"/>
  <c r="O166" i="3"/>
  <c r="K166" i="3"/>
  <c r="H166" i="3"/>
  <c r="O58" i="3"/>
  <c r="K58" i="3"/>
  <c r="H58" i="3"/>
  <c r="O57" i="3"/>
  <c r="K57" i="3"/>
  <c r="H57" i="3"/>
  <c r="O56" i="3"/>
  <c r="K56" i="3"/>
  <c r="H56" i="3"/>
  <c r="O165" i="3"/>
  <c r="K165" i="3"/>
  <c r="H165" i="3"/>
  <c r="O164" i="3"/>
  <c r="K164" i="3"/>
  <c r="H164" i="3"/>
  <c r="O163" i="3"/>
  <c r="K163" i="3"/>
  <c r="H163" i="3"/>
  <c r="O55" i="3"/>
  <c r="K55" i="3"/>
  <c r="H55" i="3"/>
  <c r="O54" i="3"/>
  <c r="K54" i="3"/>
  <c r="H54" i="3"/>
  <c r="O53" i="3"/>
  <c r="K53" i="3"/>
  <c r="H53" i="3"/>
  <c r="O162" i="3"/>
  <c r="K162" i="3"/>
  <c r="H162" i="3"/>
  <c r="O161" i="3"/>
  <c r="K161" i="3"/>
  <c r="H161" i="3"/>
  <c r="O52" i="3"/>
  <c r="K52" i="3"/>
  <c r="H52" i="3"/>
  <c r="O51" i="3"/>
  <c r="K51" i="3"/>
  <c r="H51" i="3"/>
  <c r="O50" i="3"/>
  <c r="K50" i="3"/>
  <c r="H50" i="3"/>
  <c r="O160" i="3"/>
  <c r="K160" i="3"/>
  <c r="H160" i="3"/>
  <c r="O49" i="3"/>
  <c r="K49" i="3"/>
  <c r="H49" i="3"/>
  <c r="O48" i="3"/>
  <c r="K48" i="3"/>
  <c r="H48" i="3"/>
  <c r="O47" i="3"/>
  <c r="K47" i="3"/>
  <c r="H47" i="3"/>
  <c r="O159" i="3"/>
  <c r="K159" i="3"/>
  <c r="H159" i="3"/>
  <c r="O158" i="3"/>
  <c r="K158" i="3"/>
  <c r="H158" i="3"/>
  <c r="O46" i="3"/>
  <c r="K46" i="3"/>
  <c r="H46" i="3"/>
  <c r="O157" i="3"/>
  <c r="K157" i="3"/>
  <c r="H157" i="3"/>
  <c r="O156" i="3"/>
  <c r="K156" i="3"/>
  <c r="H156" i="3"/>
  <c r="O155" i="3"/>
  <c r="K155" i="3"/>
  <c r="H155" i="3"/>
  <c r="O45" i="3"/>
  <c r="K45" i="3"/>
  <c r="H45" i="3"/>
  <c r="O44" i="3"/>
  <c r="K44" i="3"/>
  <c r="H44" i="3"/>
  <c r="O43" i="3"/>
  <c r="K43" i="3"/>
  <c r="H43" i="3"/>
  <c r="O154" i="3"/>
  <c r="K154" i="3"/>
  <c r="H154" i="3"/>
  <c r="O42" i="3"/>
  <c r="K42" i="3"/>
  <c r="H42" i="3"/>
  <c r="O153" i="3"/>
  <c r="K153" i="3"/>
  <c r="H153" i="3"/>
  <c r="O152" i="3"/>
  <c r="K152" i="3"/>
  <c r="H152" i="3"/>
  <c r="O41" i="3"/>
  <c r="K41" i="3"/>
  <c r="H41" i="3"/>
  <c r="O40" i="3"/>
  <c r="K40" i="3"/>
  <c r="H40" i="3"/>
  <c r="O151" i="3"/>
  <c r="K151" i="3"/>
  <c r="H151" i="3"/>
  <c r="O39" i="3"/>
  <c r="K39" i="3"/>
  <c r="H39" i="3"/>
  <c r="O150" i="3"/>
  <c r="K150" i="3"/>
  <c r="H150" i="3"/>
  <c r="O149" i="3"/>
  <c r="K149" i="3"/>
  <c r="H149" i="3"/>
  <c r="O38" i="3"/>
  <c r="K38" i="3"/>
  <c r="H38" i="3"/>
  <c r="O148" i="3"/>
  <c r="K148" i="3"/>
  <c r="H148" i="3"/>
  <c r="O37" i="3"/>
  <c r="K37" i="3"/>
  <c r="H37" i="3"/>
  <c r="O36" i="3"/>
  <c r="K36" i="3"/>
  <c r="H36" i="3"/>
  <c r="O35" i="3"/>
  <c r="K35" i="3"/>
  <c r="H35" i="3"/>
  <c r="O147" i="3"/>
  <c r="K147" i="3"/>
  <c r="H147" i="3"/>
  <c r="O146" i="3"/>
  <c r="K146" i="3"/>
  <c r="H146" i="3"/>
  <c r="O145" i="3"/>
  <c r="K145" i="3"/>
  <c r="H145" i="3"/>
  <c r="O144" i="3"/>
  <c r="K144" i="3"/>
  <c r="H144" i="3"/>
  <c r="O143" i="3"/>
  <c r="K143" i="3"/>
  <c r="H143" i="3"/>
  <c r="O142" i="3"/>
  <c r="K142" i="3"/>
  <c r="H142" i="3"/>
  <c r="O141" i="3"/>
  <c r="K141" i="3"/>
  <c r="H141" i="3"/>
  <c r="O140" i="3"/>
  <c r="K140" i="3"/>
  <c r="H140" i="3"/>
  <c r="O139" i="3"/>
  <c r="K139" i="3"/>
  <c r="H139" i="3"/>
  <c r="O138" i="3"/>
  <c r="K138" i="3"/>
  <c r="H138" i="3"/>
  <c r="O34" i="3"/>
  <c r="K34" i="3"/>
  <c r="H34" i="3"/>
  <c r="O137" i="3"/>
  <c r="K137" i="3"/>
  <c r="H137" i="3"/>
  <c r="O136" i="3"/>
  <c r="K136" i="3"/>
  <c r="H136" i="3"/>
  <c r="O33" i="3"/>
  <c r="K33" i="3"/>
  <c r="H33" i="3"/>
  <c r="O32" i="3"/>
  <c r="K32" i="3"/>
  <c r="H32" i="3"/>
  <c r="O31" i="3"/>
  <c r="K31" i="3"/>
  <c r="H31" i="3"/>
  <c r="O135" i="3"/>
  <c r="K135" i="3"/>
  <c r="H135" i="3"/>
  <c r="O30" i="3"/>
  <c r="K30" i="3"/>
  <c r="H30" i="3"/>
  <c r="O29" i="3"/>
  <c r="K29" i="3"/>
  <c r="H29" i="3"/>
  <c r="O28" i="3"/>
  <c r="K28" i="3"/>
  <c r="H28" i="3"/>
  <c r="O27" i="3"/>
  <c r="K27" i="3"/>
  <c r="H27" i="3"/>
  <c r="O134" i="3"/>
  <c r="K134" i="3"/>
  <c r="H134" i="3"/>
  <c r="O26" i="3"/>
  <c r="K26" i="3"/>
  <c r="H26" i="3"/>
  <c r="O133" i="3"/>
  <c r="K133" i="3"/>
  <c r="H133" i="3"/>
  <c r="O132" i="3"/>
  <c r="K132" i="3"/>
  <c r="H132" i="3"/>
  <c r="O25" i="3"/>
  <c r="K25" i="3"/>
  <c r="H25" i="3"/>
  <c r="O24" i="3"/>
  <c r="K24" i="3"/>
  <c r="H24" i="3"/>
  <c r="O131" i="3"/>
  <c r="K131" i="3"/>
  <c r="H131" i="3"/>
  <c r="O130" i="3"/>
  <c r="K130" i="3"/>
  <c r="H130" i="3"/>
  <c r="O129" i="3"/>
  <c r="K129" i="3"/>
  <c r="H129" i="3"/>
  <c r="O128" i="3"/>
  <c r="K128" i="3"/>
  <c r="H128" i="3"/>
  <c r="O127" i="3"/>
  <c r="K127" i="3"/>
  <c r="H127" i="3"/>
  <c r="O126" i="3"/>
  <c r="K126" i="3"/>
  <c r="H126" i="3"/>
  <c r="O125" i="3"/>
  <c r="K125" i="3"/>
  <c r="H125" i="3"/>
  <c r="O124" i="3"/>
  <c r="K124" i="3"/>
  <c r="H124" i="3"/>
  <c r="O23" i="3"/>
  <c r="K23" i="3"/>
  <c r="H23" i="3"/>
  <c r="O123" i="3"/>
  <c r="K123" i="3"/>
  <c r="H123" i="3"/>
  <c r="O122" i="3"/>
  <c r="K122" i="3"/>
  <c r="H122" i="3"/>
  <c r="O121" i="3"/>
  <c r="K121" i="3"/>
  <c r="H121" i="3"/>
  <c r="O120" i="3"/>
  <c r="K120" i="3"/>
  <c r="H120" i="3"/>
  <c r="O119" i="3"/>
  <c r="K119" i="3"/>
  <c r="H119" i="3"/>
  <c r="O118" i="3"/>
  <c r="K118" i="3"/>
  <c r="H118" i="3"/>
  <c r="O117" i="3"/>
  <c r="K117" i="3"/>
  <c r="H117" i="3"/>
  <c r="O116" i="3"/>
  <c r="K116" i="3"/>
  <c r="H116" i="3"/>
  <c r="O115" i="3"/>
  <c r="K115" i="3"/>
  <c r="H115" i="3"/>
  <c r="O22" i="3"/>
  <c r="K22" i="3"/>
  <c r="H22" i="3"/>
  <c r="O114" i="3"/>
  <c r="K114" i="3"/>
  <c r="H114" i="3"/>
  <c r="O113" i="3"/>
  <c r="K113" i="3"/>
  <c r="H113" i="3"/>
  <c r="O112" i="3"/>
  <c r="K112" i="3"/>
  <c r="H112" i="3"/>
  <c r="O111" i="3"/>
  <c r="K111" i="3"/>
  <c r="H111" i="3"/>
  <c r="O110" i="3"/>
  <c r="K110" i="3"/>
  <c r="H110" i="3"/>
  <c r="O109" i="3"/>
  <c r="K109" i="3"/>
  <c r="H109" i="3"/>
  <c r="O21" i="3"/>
  <c r="K21" i="3"/>
  <c r="H21" i="3"/>
  <c r="O108" i="3"/>
  <c r="K108" i="3"/>
  <c r="H108" i="3"/>
  <c r="O20" i="3"/>
  <c r="K20" i="3"/>
  <c r="H20" i="3"/>
  <c r="O19" i="3"/>
  <c r="K19" i="3"/>
  <c r="H19" i="3"/>
  <c r="O107" i="3"/>
  <c r="K107" i="3"/>
  <c r="H107" i="3"/>
  <c r="O18" i="3"/>
  <c r="K18" i="3"/>
  <c r="H18" i="3"/>
  <c r="O106" i="3"/>
  <c r="K106" i="3"/>
  <c r="H106" i="3"/>
  <c r="O105" i="3"/>
  <c r="K105" i="3"/>
  <c r="H105" i="3"/>
  <c r="O104" i="3"/>
  <c r="K104" i="3"/>
  <c r="H104" i="3"/>
  <c r="O103" i="3"/>
  <c r="K103" i="3"/>
  <c r="H103" i="3"/>
  <c r="O102" i="3"/>
  <c r="K102" i="3"/>
  <c r="H102" i="3"/>
  <c r="O101" i="3"/>
  <c r="K101" i="3"/>
  <c r="H101" i="3"/>
  <c r="O100" i="3"/>
  <c r="K100" i="3"/>
  <c r="H100" i="3"/>
  <c r="O17" i="3"/>
  <c r="K17" i="3"/>
  <c r="H17" i="3"/>
  <c r="O16" i="3"/>
  <c r="K16" i="3"/>
  <c r="H16" i="3"/>
  <c r="O15" i="3"/>
  <c r="K15" i="3"/>
  <c r="H15" i="3"/>
  <c r="O14" i="3"/>
  <c r="K14" i="3"/>
  <c r="H14" i="3"/>
  <c r="O13" i="3"/>
  <c r="K13" i="3"/>
  <c r="H13" i="3"/>
  <c r="O12" i="3"/>
  <c r="K12" i="3"/>
  <c r="H12" i="3"/>
  <c r="O11" i="3"/>
  <c r="K11" i="3"/>
  <c r="H11" i="3"/>
  <c r="O10" i="3"/>
  <c r="K10" i="3"/>
  <c r="H10" i="3"/>
  <c r="O99" i="3"/>
  <c r="K99" i="3"/>
  <c r="H99" i="3"/>
  <c r="O9" i="3"/>
  <c r="K9" i="3"/>
  <c r="H9" i="3"/>
  <c r="O98" i="3"/>
  <c r="K98" i="3"/>
  <c r="H98" i="3"/>
  <c r="O97" i="3"/>
  <c r="K97" i="3"/>
  <c r="H97" i="3"/>
  <c r="O96" i="3"/>
  <c r="K96" i="3"/>
  <c r="H96" i="3"/>
  <c r="O95" i="3"/>
  <c r="K95" i="3"/>
  <c r="H95" i="3"/>
  <c r="O94" i="3"/>
  <c r="K94" i="3"/>
  <c r="H94" i="3"/>
  <c r="O93" i="3"/>
  <c r="K93" i="3"/>
  <c r="H93" i="3"/>
  <c r="O92" i="3"/>
  <c r="K92" i="3"/>
  <c r="H92" i="3"/>
  <c r="O8" i="3"/>
  <c r="K8" i="3"/>
  <c r="H8" i="3"/>
  <c r="O7" i="3"/>
  <c r="K7" i="3"/>
  <c r="H7" i="3"/>
  <c r="V4" i="4" l="1"/>
  <c r="W4" i="4"/>
  <c r="W5" i="4"/>
  <c r="V5" i="4"/>
  <c r="V2" i="3"/>
  <c r="U2" i="3"/>
  <c r="T94" i="1"/>
  <c r="T8" i="1" s="1"/>
  <c r="T122" i="1"/>
  <c r="T10" i="1" s="1"/>
  <c r="T17" i="1"/>
  <c r="T2" i="1" s="1"/>
  <c r="T37" i="1"/>
  <c r="T4" i="1" s="1"/>
  <c r="T183" i="1"/>
  <c r="T11" i="1" s="1"/>
  <c r="T61" i="1"/>
  <c r="T5" i="1" s="1"/>
  <c r="T28" i="1"/>
  <c r="T3" i="1" s="1"/>
  <c r="T79" i="1"/>
  <c r="T7" i="1" s="1"/>
  <c r="T109" i="1"/>
  <c r="T9" i="1" s="1"/>
  <c r="O4" i="5"/>
  <c r="O3" i="5"/>
  <c r="O2" i="5"/>
  <c r="K172" i="2"/>
  <c r="S8" i="2"/>
  <c r="O185" i="2"/>
  <c r="K185" i="2"/>
  <c r="H185" i="2"/>
  <c r="O184" i="2"/>
  <c r="K184" i="2"/>
  <c r="H184" i="2"/>
  <c r="O183" i="2"/>
  <c r="K183" i="2"/>
  <c r="H183" i="2"/>
  <c r="O182" i="2"/>
  <c r="K182" i="2"/>
  <c r="H182" i="2"/>
  <c r="O165" i="2"/>
  <c r="K165" i="2"/>
  <c r="H165" i="2"/>
  <c r="O164" i="2"/>
  <c r="K164" i="2"/>
  <c r="H164" i="2"/>
  <c r="O163" i="2"/>
  <c r="K163" i="2"/>
  <c r="H163" i="2"/>
  <c r="O162" i="2"/>
  <c r="K162" i="2"/>
  <c r="H162" i="2"/>
  <c r="O161" i="2"/>
  <c r="K161" i="2"/>
  <c r="H161" i="2"/>
  <c r="O160" i="2"/>
  <c r="K160" i="2"/>
  <c r="H160" i="2"/>
  <c r="O159" i="2"/>
  <c r="K159" i="2"/>
  <c r="H159" i="2"/>
  <c r="O158" i="2"/>
  <c r="K158" i="2"/>
  <c r="H158" i="2"/>
  <c r="O157" i="2"/>
  <c r="K157" i="2"/>
  <c r="H157" i="2"/>
  <c r="O156" i="2"/>
  <c r="K156" i="2"/>
  <c r="H156" i="2"/>
  <c r="O134" i="2"/>
  <c r="K134" i="2"/>
  <c r="H134" i="2"/>
  <c r="O133" i="2"/>
  <c r="K133" i="2"/>
  <c r="H133" i="2"/>
  <c r="O132" i="2"/>
  <c r="K132" i="2"/>
  <c r="H132" i="2"/>
  <c r="O131" i="2"/>
  <c r="K131" i="2"/>
  <c r="H131" i="2"/>
  <c r="O130" i="2"/>
  <c r="K130" i="2"/>
  <c r="H130" i="2"/>
  <c r="O122" i="2"/>
  <c r="K122" i="2"/>
  <c r="H122" i="2"/>
  <c r="O121" i="2"/>
  <c r="K121" i="2"/>
  <c r="H121" i="2"/>
  <c r="O120" i="2"/>
  <c r="K120" i="2"/>
  <c r="H120" i="2"/>
  <c r="O119" i="2"/>
  <c r="K119" i="2"/>
  <c r="H119" i="2"/>
  <c r="O114" i="2"/>
  <c r="K114" i="2"/>
  <c r="H114" i="2"/>
  <c r="O113" i="2"/>
  <c r="K113" i="2"/>
  <c r="H113" i="2"/>
  <c r="O112" i="2"/>
  <c r="K112" i="2"/>
  <c r="H112" i="2"/>
  <c r="O111" i="2"/>
  <c r="K111" i="2"/>
  <c r="H111" i="2"/>
  <c r="O101" i="2"/>
  <c r="K101" i="2"/>
  <c r="H101" i="2"/>
  <c r="O100" i="2"/>
  <c r="K100" i="2"/>
  <c r="H100" i="2"/>
  <c r="O99" i="2"/>
  <c r="K99" i="2"/>
  <c r="H99" i="2"/>
  <c r="O98" i="2"/>
  <c r="K98" i="2"/>
  <c r="H98" i="2"/>
  <c r="O97" i="2"/>
  <c r="K97" i="2"/>
  <c r="H97" i="2"/>
  <c r="O89" i="2"/>
  <c r="K89" i="2"/>
  <c r="H89" i="2"/>
  <c r="O88" i="2"/>
  <c r="K88" i="2"/>
  <c r="H88" i="2"/>
  <c r="O87" i="2"/>
  <c r="K87" i="2"/>
  <c r="H87" i="2"/>
  <c r="O81" i="2"/>
  <c r="K81" i="2"/>
  <c r="H81" i="2"/>
  <c r="O80" i="2"/>
  <c r="K80" i="2"/>
  <c r="H80" i="2"/>
  <c r="O72" i="2"/>
  <c r="K72" i="2"/>
  <c r="H72" i="2"/>
  <c r="O71" i="2"/>
  <c r="K71" i="2"/>
  <c r="H71" i="2"/>
  <c r="O70" i="2"/>
  <c r="K70" i="2"/>
  <c r="H70" i="2"/>
  <c r="O69" i="2"/>
  <c r="K69" i="2"/>
  <c r="H69" i="2"/>
  <c r="O68" i="2"/>
  <c r="K68" i="2"/>
  <c r="H68" i="2"/>
  <c r="O67" i="2"/>
  <c r="K67" i="2"/>
  <c r="H67" i="2"/>
  <c r="O66" i="2"/>
  <c r="K66" i="2"/>
  <c r="H66" i="2"/>
  <c r="O42" i="2"/>
  <c r="K42" i="2"/>
  <c r="H42" i="2"/>
  <c r="O41" i="2"/>
  <c r="K41" i="2"/>
  <c r="H41" i="2"/>
  <c r="O40" i="2"/>
  <c r="K40" i="2"/>
  <c r="H40" i="2"/>
  <c r="O39" i="2"/>
  <c r="K39" i="2"/>
  <c r="H39" i="2"/>
  <c r="O38" i="2"/>
  <c r="K38" i="2"/>
  <c r="H38" i="2"/>
  <c r="O37" i="2"/>
  <c r="K37" i="2"/>
  <c r="H37" i="2"/>
  <c r="O36" i="2"/>
  <c r="K36" i="2"/>
  <c r="H36" i="2"/>
  <c r="O35" i="2"/>
  <c r="K35" i="2"/>
  <c r="H35" i="2"/>
  <c r="O34" i="2"/>
  <c r="K34" i="2"/>
  <c r="H34" i="2"/>
  <c r="O33" i="2"/>
  <c r="K33" i="2"/>
  <c r="H33" i="2"/>
  <c r="O32" i="2"/>
  <c r="K32" i="2"/>
  <c r="H32" i="2"/>
  <c r="O31" i="2"/>
  <c r="K31" i="2"/>
  <c r="H31" i="2"/>
  <c r="O30" i="2"/>
  <c r="K30" i="2"/>
  <c r="H30" i="2"/>
  <c r="O181" i="2"/>
  <c r="K181" i="2"/>
  <c r="H181" i="2"/>
  <c r="O180" i="2"/>
  <c r="K180" i="2"/>
  <c r="H180" i="2"/>
  <c r="O129" i="2"/>
  <c r="K129" i="2"/>
  <c r="H129" i="2"/>
  <c r="O110" i="2"/>
  <c r="K110" i="2"/>
  <c r="H110" i="2"/>
  <c r="O96" i="2"/>
  <c r="K96" i="2"/>
  <c r="H96" i="2"/>
  <c r="O86" i="2"/>
  <c r="K86" i="2"/>
  <c r="H86" i="2"/>
  <c r="O79" i="2"/>
  <c r="K79" i="2"/>
  <c r="H79" i="2"/>
  <c r="O65" i="2"/>
  <c r="K65" i="2"/>
  <c r="H65" i="2"/>
  <c r="O64" i="2"/>
  <c r="K64" i="2"/>
  <c r="H64" i="2"/>
  <c r="O63" i="2"/>
  <c r="K63" i="2"/>
  <c r="H63" i="2"/>
  <c r="O62" i="2"/>
  <c r="K62" i="2"/>
  <c r="H62" i="2"/>
  <c r="O29" i="2"/>
  <c r="K29" i="2"/>
  <c r="H29" i="2"/>
  <c r="O28" i="2"/>
  <c r="K28" i="2"/>
  <c r="H28" i="2"/>
  <c r="O179" i="2"/>
  <c r="K179" i="2"/>
  <c r="H179" i="2"/>
  <c r="O178" i="2"/>
  <c r="K178" i="2"/>
  <c r="H178" i="2"/>
  <c r="O177" i="2"/>
  <c r="K177" i="2"/>
  <c r="H177" i="2"/>
  <c r="O128" i="2"/>
  <c r="K128" i="2"/>
  <c r="H128" i="2"/>
  <c r="O127" i="2"/>
  <c r="K127" i="2"/>
  <c r="H127" i="2"/>
  <c r="O126" i="2"/>
  <c r="K126" i="2"/>
  <c r="H126" i="2"/>
  <c r="O118" i="2"/>
  <c r="K118" i="2"/>
  <c r="H118" i="2"/>
  <c r="O109" i="2"/>
  <c r="K109" i="2"/>
  <c r="H109" i="2"/>
  <c r="O85" i="2"/>
  <c r="K85" i="2"/>
  <c r="H85" i="2"/>
  <c r="O61" i="2"/>
  <c r="K61" i="2"/>
  <c r="H61" i="2"/>
  <c r="O60" i="2"/>
  <c r="K60" i="2"/>
  <c r="H60" i="2"/>
  <c r="O27" i="2"/>
  <c r="K27" i="2"/>
  <c r="H27" i="2"/>
  <c r="O26" i="2"/>
  <c r="K26" i="2"/>
  <c r="H26" i="2"/>
  <c r="O176" i="2"/>
  <c r="K176" i="2"/>
  <c r="H176" i="2"/>
  <c r="O155" i="2"/>
  <c r="K155" i="2"/>
  <c r="H155" i="2"/>
  <c r="O154" i="2"/>
  <c r="K154" i="2"/>
  <c r="H154" i="2"/>
  <c r="O153" i="2"/>
  <c r="K153" i="2"/>
  <c r="H153" i="2"/>
  <c r="O95" i="2"/>
  <c r="K95" i="2"/>
  <c r="H95" i="2"/>
  <c r="O94" i="2"/>
  <c r="K94" i="2"/>
  <c r="H94" i="2"/>
  <c r="O59" i="2"/>
  <c r="K59" i="2"/>
  <c r="H59" i="2"/>
  <c r="O58" i="2"/>
  <c r="K58" i="2"/>
  <c r="H58" i="2"/>
  <c r="O57" i="2"/>
  <c r="K57" i="2"/>
  <c r="H57" i="2"/>
  <c r="O56" i="2"/>
  <c r="K56" i="2"/>
  <c r="H56" i="2"/>
  <c r="O25" i="2"/>
  <c r="K25" i="2"/>
  <c r="H25" i="2"/>
  <c r="O24" i="2"/>
  <c r="K24" i="2"/>
  <c r="H24" i="2"/>
  <c r="O23" i="2"/>
  <c r="K23" i="2"/>
  <c r="H23" i="2"/>
  <c r="O84" i="2"/>
  <c r="K84" i="2"/>
  <c r="H84" i="2"/>
  <c r="O83" i="2"/>
  <c r="K83" i="2"/>
  <c r="H83" i="2"/>
  <c r="O175" i="2"/>
  <c r="K175" i="2"/>
  <c r="H175" i="2"/>
  <c r="O174" i="2"/>
  <c r="K174" i="2"/>
  <c r="H174" i="2"/>
  <c r="O173" i="2"/>
  <c r="K173" i="2"/>
  <c r="H173" i="2"/>
  <c r="O152" i="2"/>
  <c r="K152" i="2"/>
  <c r="H152" i="2"/>
  <c r="O151" i="2"/>
  <c r="K151" i="2"/>
  <c r="H151" i="2"/>
  <c r="O150" i="2"/>
  <c r="K150" i="2"/>
  <c r="H150" i="2"/>
  <c r="O125" i="2"/>
  <c r="K125" i="2"/>
  <c r="H125" i="2"/>
  <c r="O124" i="2"/>
  <c r="K124" i="2"/>
  <c r="H124" i="2"/>
  <c r="O117" i="2"/>
  <c r="K117" i="2"/>
  <c r="H117" i="2"/>
  <c r="O78" i="2"/>
  <c r="K78" i="2"/>
  <c r="H78" i="2"/>
  <c r="O77" i="2"/>
  <c r="K77" i="2"/>
  <c r="H77" i="2"/>
  <c r="O76" i="2"/>
  <c r="K76" i="2"/>
  <c r="H76" i="2"/>
  <c r="O55" i="2"/>
  <c r="K55" i="2"/>
  <c r="H55" i="2"/>
  <c r="O54" i="2"/>
  <c r="K54" i="2"/>
  <c r="H54" i="2"/>
  <c r="O172" i="2"/>
  <c r="H172" i="2"/>
  <c r="O171" i="2"/>
  <c r="K171" i="2"/>
  <c r="H171" i="2"/>
  <c r="O170" i="2"/>
  <c r="K170" i="2"/>
  <c r="H170" i="2"/>
  <c r="O149" i="2"/>
  <c r="K149" i="2"/>
  <c r="H149" i="2"/>
  <c r="O108" i="2"/>
  <c r="K108" i="2"/>
  <c r="H108" i="2"/>
  <c r="O107" i="2"/>
  <c r="K107" i="2"/>
  <c r="H107" i="2"/>
  <c r="O106" i="2"/>
  <c r="K106" i="2"/>
  <c r="H106" i="2"/>
  <c r="O93" i="2"/>
  <c r="K93" i="2"/>
  <c r="H93" i="2"/>
  <c r="O92" i="2"/>
  <c r="K92" i="2"/>
  <c r="H92" i="2"/>
  <c r="O91" i="2"/>
  <c r="K91" i="2"/>
  <c r="H91" i="2"/>
  <c r="O82" i="2"/>
  <c r="K82" i="2"/>
  <c r="H82" i="2"/>
  <c r="O75" i="2"/>
  <c r="K75" i="2"/>
  <c r="H75" i="2"/>
  <c r="O53" i="2"/>
  <c r="K53" i="2"/>
  <c r="H53" i="2"/>
  <c r="O52" i="2"/>
  <c r="K52" i="2"/>
  <c r="H52" i="2"/>
  <c r="O51" i="2"/>
  <c r="K51" i="2"/>
  <c r="H51" i="2"/>
  <c r="O50" i="2"/>
  <c r="K50" i="2"/>
  <c r="H50" i="2"/>
  <c r="O22" i="2"/>
  <c r="K22" i="2"/>
  <c r="H22" i="2"/>
  <c r="O169" i="2"/>
  <c r="K169" i="2"/>
  <c r="H169" i="2"/>
  <c r="O168" i="2"/>
  <c r="K168" i="2"/>
  <c r="H168" i="2"/>
  <c r="O167" i="2"/>
  <c r="K167" i="2"/>
  <c r="H167" i="2"/>
  <c r="O166" i="2"/>
  <c r="K166" i="2"/>
  <c r="H166" i="2"/>
  <c r="O148" i="2"/>
  <c r="K148" i="2"/>
  <c r="H148" i="2"/>
  <c r="O147" i="2"/>
  <c r="K147" i="2"/>
  <c r="H147" i="2"/>
  <c r="O146" i="2"/>
  <c r="K146" i="2"/>
  <c r="H146" i="2"/>
  <c r="O145" i="2"/>
  <c r="K145" i="2"/>
  <c r="H145" i="2"/>
  <c r="O116" i="2"/>
  <c r="K116" i="2"/>
  <c r="H116" i="2"/>
  <c r="O144" i="2"/>
  <c r="K144" i="2"/>
  <c r="H144" i="2"/>
  <c r="O143" i="2"/>
  <c r="K143" i="2"/>
  <c r="H143" i="2"/>
  <c r="O142" i="2"/>
  <c r="K142" i="2"/>
  <c r="H142" i="2"/>
  <c r="O141" i="2"/>
  <c r="K141" i="2"/>
  <c r="H141" i="2"/>
  <c r="O123" i="2"/>
  <c r="K123" i="2"/>
  <c r="H123" i="2"/>
  <c r="O115" i="2"/>
  <c r="K115" i="2"/>
  <c r="H115" i="2"/>
  <c r="O49" i="2"/>
  <c r="K49" i="2"/>
  <c r="H49" i="2"/>
  <c r="O48" i="2"/>
  <c r="K48" i="2"/>
  <c r="H48" i="2"/>
  <c r="O47" i="2"/>
  <c r="K47" i="2"/>
  <c r="H47" i="2"/>
  <c r="O46" i="2"/>
  <c r="K46" i="2"/>
  <c r="H46" i="2"/>
  <c r="O140" i="2"/>
  <c r="K140" i="2"/>
  <c r="H140" i="2"/>
  <c r="O139" i="2"/>
  <c r="K139" i="2"/>
  <c r="H139" i="2"/>
  <c r="O138" i="2"/>
  <c r="K138" i="2"/>
  <c r="H138" i="2"/>
  <c r="O137" i="2"/>
  <c r="K137" i="2"/>
  <c r="H137" i="2"/>
  <c r="O136" i="2"/>
  <c r="K136" i="2"/>
  <c r="H136" i="2"/>
  <c r="O135" i="2"/>
  <c r="K135" i="2"/>
  <c r="H135" i="2"/>
  <c r="O105" i="2"/>
  <c r="K105" i="2"/>
  <c r="H105" i="2"/>
  <c r="O104" i="2"/>
  <c r="K104" i="2"/>
  <c r="H104" i="2"/>
  <c r="O103" i="2"/>
  <c r="K103" i="2"/>
  <c r="H103" i="2"/>
  <c r="O102" i="2"/>
  <c r="K102" i="2"/>
  <c r="H102" i="2"/>
  <c r="O90" i="2"/>
  <c r="K90" i="2"/>
  <c r="H90" i="2"/>
  <c r="O74" i="2"/>
  <c r="K74" i="2"/>
  <c r="H74" i="2"/>
  <c r="O73" i="2"/>
  <c r="K73" i="2"/>
  <c r="H73" i="2"/>
  <c r="O45" i="2"/>
  <c r="K45" i="2"/>
  <c r="H45" i="2"/>
  <c r="O44" i="2"/>
  <c r="K44" i="2"/>
  <c r="H44" i="2"/>
  <c r="O43" i="2"/>
  <c r="K43" i="2"/>
  <c r="H43" i="2"/>
  <c r="R185" i="1"/>
  <c r="N187" i="1"/>
  <c r="M187" i="1"/>
  <c r="S11" i="1"/>
  <c r="S10" i="1"/>
  <c r="S9" i="1"/>
  <c r="S8" i="1"/>
  <c r="S7" i="1"/>
  <c r="S6" i="1"/>
  <c r="S5" i="1"/>
  <c r="S4"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7" i="1"/>
  <c r="O48" i="1"/>
  <c r="O49" i="1"/>
  <c r="O50" i="1"/>
  <c r="O51" i="1"/>
  <c r="O52" i="1"/>
  <c r="O53" i="1"/>
  <c r="O54" i="1"/>
  <c r="O55" i="1"/>
  <c r="O56" i="1"/>
  <c r="O57" i="1"/>
  <c r="O58" i="1"/>
  <c r="O59" i="1"/>
  <c r="O60" i="1"/>
  <c r="O61" i="1"/>
  <c r="O62" i="1"/>
  <c r="O63" i="1"/>
  <c r="O64" i="1"/>
  <c r="O65" i="1"/>
  <c r="O68" i="1"/>
  <c r="O69" i="1"/>
  <c r="O70" i="1"/>
  <c r="O71" i="1"/>
  <c r="O72" i="1"/>
  <c r="O73" i="1"/>
  <c r="O74" i="1"/>
  <c r="O75" i="1"/>
  <c r="O76" i="1"/>
  <c r="O77" i="1"/>
  <c r="O78" i="1"/>
  <c r="O79" i="1"/>
  <c r="O80" i="1"/>
  <c r="O81" i="1"/>
  <c r="O82" i="1"/>
  <c r="O85" i="1"/>
  <c r="O86" i="1"/>
  <c r="O87" i="1"/>
  <c r="O88" i="1"/>
  <c r="O89" i="1"/>
  <c r="O90" i="1"/>
  <c r="O91" i="1"/>
  <c r="O92" i="1"/>
  <c r="O93" i="1"/>
  <c r="O94" i="1"/>
  <c r="O95" i="1"/>
  <c r="O96" i="1"/>
  <c r="O97"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2"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7" i="1"/>
  <c r="K48" i="1"/>
  <c r="K49" i="1"/>
  <c r="K50" i="1"/>
  <c r="K51" i="1"/>
  <c r="K52" i="1"/>
  <c r="K53" i="1"/>
  <c r="K54" i="1"/>
  <c r="K55" i="1"/>
  <c r="K56" i="1"/>
  <c r="K57" i="1"/>
  <c r="K58" i="1"/>
  <c r="K59" i="1"/>
  <c r="K60" i="1"/>
  <c r="K61" i="1"/>
  <c r="K62" i="1"/>
  <c r="K63" i="1"/>
  <c r="K64" i="1"/>
  <c r="K65" i="1"/>
  <c r="K68" i="1"/>
  <c r="K69" i="1"/>
  <c r="K70" i="1"/>
  <c r="K71" i="1"/>
  <c r="K72" i="1"/>
  <c r="K73" i="1"/>
  <c r="K74" i="1"/>
  <c r="K75" i="1"/>
  <c r="K76" i="1"/>
  <c r="K77" i="1"/>
  <c r="K78" i="1"/>
  <c r="K79" i="1"/>
  <c r="K80" i="1"/>
  <c r="K81" i="1"/>
  <c r="K82" i="1"/>
  <c r="K85" i="1"/>
  <c r="K86" i="1"/>
  <c r="K87" i="1"/>
  <c r="K88" i="1"/>
  <c r="K89" i="1"/>
  <c r="K90" i="1"/>
  <c r="K91" i="1"/>
  <c r="K92" i="1"/>
  <c r="K93" i="1"/>
  <c r="K94" i="1"/>
  <c r="K95" i="1"/>
  <c r="K96" i="1"/>
  <c r="K97"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2"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7" i="1"/>
  <c r="H48" i="1"/>
  <c r="H49" i="1"/>
  <c r="H50" i="1"/>
  <c r="H51" i="1"/>
  <c r="H52" i="1"/>
  <c r="H53" i="1"/>
  <c r="H54" i="1"/>
  <c r="H55" i="1"/>
  <c r="H56" i="1"/>
  <c r="H57" i="1"/>
  <c r="H58" i="1"/>
  <c r="H59" i="1"/>
  <c r="H60" i="1"/>
  <c r="H61" i="1"/>
  <c r="H62" i="1"/>
  <c r="H63" i="1"/>
  <c r="H64" i="1"/>
  <c r="H65" i="1"/>
  <c r="H68" i="1"/>
  <c r="H69" i="1"/>
  <c r="H70" i="1"/>
  <c r="H71" i="1"/>
  <c r="H72" i="1"/>
  <c r="H73" i="1"/>
  <c r="H74" i="1"/>
  <c r="H75" i="1"/>
  <c r="H76" i="1"/>
  <c r="H77" i="1"/>
  <c r="H78" i="1"/>
  <c r="H79" i="1"/>
  <c r="H80" i="1"/>
  <c r="H81" i="1"/>
  <c r="H82" i="1"/>
  <c r="H85" i="1"/>
  <c r="H86" i="1"/>
  <c r="H87" i="1"/>
  <c r="H88" i="1"/>
  <c r="H89" i="1"/>
  <c r="H90" i="1"/>
  <c r="H91" i="1"/>
  <c r="H92" i="1"/>
  <c r="H93" i="1"/>
  <c r="H94" i="1"/>
  <c r="H95" i="1"/>
  <c r="H96" i="1"/>
  <c r="H97"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2" i="1"/>
  <c r="U12" i="2" l="1"/>
  <c r="V12" i="2"/>
  <c r="U11" i="2"/>
  <c r="V11" i="2"/>
  <c r="U7" i="2"/>
  <c r="V7" i="2"/>
  <c r="V6" i="2"/>
  <c r="U6" i="2"/>
  <c r="U4" i="2"/>
  <c r="V4" i="2"/>
  <c r="U5" i="2"/>
  <c r="V5" i="2"/>
  <c r="U3" i="2"/>
  <c r="V3" i="2"/>
  <c r="O187" i="1"/>
  <c r="V2" i="1"/>
  <c r="Q186" i="1"/>
  <c r="U2" i="1"/>
  <c r="P187" i="1"/>
  <c r="V10" i="1"/>
  <c r="U10" i="1"/>
  <c r="U9" i="1"/>
  <c r="V9" i="1"/>
  <c r="V7" i="1"/>
  <c r="U7" i="1"/>
  <c r="V5" i="1"/>
  <c r="U5" i="1"/>
  <c r="U8" i="1"/>
  <c r="V8" i="1"/>
  <c r="V6" i="1"/>
  <c r="U6" i="1"/>
  <c r="U4" i="1"/>
  <c r="V4" i="1"/>
  <c r="U3" i="1"/>
  <c r="V3" i="1"/>
  <c r="U11" i="1"/>
  <c r="V11" i="1"/>
  <c r="U8" i="2"/>
  <c r="V8" i="2"/>
</calcChain>
</file>

<file path=xl/sharedStrings.xml><?xml version="1.0" encoding="utf-8"?>
<sst xmlns="http://schemas.openxmlformats.org/spreadsheetml/2006/main" count="10609" uniqueCount="354">
  <si>
    <t>State</t>
  </si>
  <si>
    <t>Office</t>
  </si>
  <si>
    <t>Nominee</t>
  </si>
  <si>
    <t>Party</t>
  </si>
  <si>
    <t>Gender</t>
  </si>
  <si>
    <t>Race</t>
  </si>
  <si>
    <t>1st Round - Primary</t>
  </si>
  <si>
    <t>Percent</t>
  </si>
  <si>
    <t>Trailed After 1st Round?</t>
  </si>
  <si>
    <t>2nd Round - Runoff</t>
  </si>
  <si>
    <t>Percent Won</t>
  </si>
  <si>
    <t>Won General Election?</t>
  </si>
  <si>
    <t>Party Votes: Primary</t>
  </si>
  <si>
    <t>Party Votes: Runoff</t>
  </si>
  <si>
    <t>Percent Decline in Turnout</t>
  </si>
  <si>
    <t>AL</t>
  </si>
  <si>
    <t>Martha Roby</t>
  </si>
  <si>
    <t>R</t>
  </si>
  <si>
    <t>Female</t>
  </si>
  <si>
    <t>White</t>
  </si>
  <si>
    <t>NO</t>
  </si>
  <si>
    <t>YES</t>
  </si>
  <si>
    <t>"Terri" Sewell</t>
  </si>
  <si>
    <t>D</t>
  </si>
  <si>
    <t>Black</t>
  </si>
  <si>
    <t>"Don" Chamberlain</t>
  </si>
  <si>
    <t>Male</t>
  </si>
  <si>
    <t>AR</t>
  </si>
  <si>
    <t>Jay Love</t>
  </si>
  <si>
    <t>white</t>
  </si>
  <si>
    <t>FL</t>
  </si>
  <si>
    <t>Parker Griffith</t>
  </si>
  <si>
    <t xml:space="preserve">GA </t>
  </si>
  <si>
    <t>House-5</t>
  </si>
  <si>
    <t>Gerald Wallace</t>
  </si>
  <si>
    <t>LA</t>
  </si>
  <si>
    <t>Senate</t>
  </si>
  <si>
    <t>Susan Parker</t>
  </si>
  <si>
    <t>MS</t>
  </si>
  <si>
    <t>House - 1</t>
  </si>
  <si>
    <t>Judy McCain-Belk</t>
  </si>
  <si>
    <t>NC</t>
  </si>
  <si>
    <t>Artur Davis</t>
  </si>
  <si>
    <t>OK</t>
  </si>
  <si>
    <t>Jo Bonner</t>
  </si>
  <si>
    <t>SC</t>
  </si>
  <si>
    <t>Roger Bedford</t>
  </si>
  <si>
    <t>TX</t>
  </si>
  <si>
    <t>Ted Little</t>
  </si>
  <si>
    <t>?</t>
  </si>
  <si>
    <t>Bob Wilson</t>
  </si>
  <si>
    <t>Jeff Sessions</t>
  </si>
  <si>
    <t>Bob Riley</t>
  </si>
  <si>
    <t>Joe Powell</t>
  </si>
  <si>
    <t>House-1</t>
  </si>
  <si>
    <t>Scott Ellington</t>
  </si>
  <si>
    <t>House-4</t>
  </si>
  <si>
    <t>Gen Jeffress</t>
  </si>
  <si>
    <t>Chad Causey</t>
  </si>
  <si>
    <t>Joyce Elliott</t>
  </si>
  <si>
    <t>Steve Womack</t>
  </si>
  <si>
    <t>Blanche Lincoln</t>
  </si>
  <si>
    <t>Mike Ross</t>
  </si>
  <si>
    <t>Winston Bryant</t>
  </si>
  <si>
    <t>Marion Berry</t>
  </si>
  <si>
    <t>Vic Snyder</t>
  </si>
  <si>
    <t>Bud Cummins</t>
  </si>
  <si>
    <t>Ric Keller</t>
  </si>
  <si>
    <t>Allen Boyd</t>
  </si>
  <si>
    <t>Jim Davis</t>
  </si>
  <si>
    <t>Robert Wexler</t>
  </si>
  <si>
    <t>Bill Sutton</t>
  </si>
  <si>
    <t>Hugh E. Rodham</t>
  </si>
  <si>
    <t>John Comerford</t>
  </si>
  <si>
    <t>Joe Scarborough</t>
  </si>
  <si>
    <t>Dave Weldon</t>
  </si>
  <si>
    <t>GA</t>
  </si>
  <si>
    <t>House-2</t>
  </si>
  <si>
    <t>John House</t>
  </si>
  <si>
    <t>House-9</t>
  </si>
  <si>
    <t>Doug Collins</t>
  </si>
  <si>
    <t>House-12</t>
  </si>
  <si>
    <t>Lee Anderson</t>
  </si>
  <si>
    <t>Rob Woodall</t>
  </si>
  <si>
    <t>"Tom" Graves, Jr.</t>
  </si>
  <si>
    <t>"Ray" McKinney</t>
  </si>
  <si>
    <t>"Mike" Crane</t>
  </si>
  <si>
    <t>Jim Martin</t>
  </si>
  <si>
    <t>Hank Johnson</t>
  </si>
  <si>
    <t>Denise Majette</t>
  </si>
  <si>
    <t>House - 6</t>
  </si>
  <si>
    <t>Tom Price</t>
  </si>
  <si>
    <t>Lynn Westmoreland</t>
  </si>
  <si>
    <t>Champ Walker</t>
  </si>
  <si>
    <t>Cynthia Van Auken</t>
  </si>
  <si>
    <t>Phil Gingrey</t>
  </si>
  <si>
    <t>Guy Millner</t>
  </si>
  <si>
    <t>Fred Overby</t>
  </si>
  <si>
    <t>Craig Mathis</t>
  </si>
  <si>
    <t>"Jeff" Landry</t>
  </si>
  <si>
    <t>LA**</t>
  </si>
  <si>
    <t>Steve Scalise</t>
  </si>
  <si>
    <t>48.34%  </t>
  </si>
  <si>
    <t>58.08%  </t>
  </si>
  <si>
    <t>Louis "Woody" Jenkins</t>
  </si>
  <si>
    <t>49.87%  </t>
  </si>
  <si>
    <t>61.94%  </t>
  </si>
  <si>
    <t>Don Cazayoux</t>
  </si>
  <si>
    <t>Bill Marcy</t>
  </si>
  <si>
    <t>Travis Childers</t>
  </si>
  <si>
    <t>Greg Davis</t>
  </si>
  <si>
    <t>Gregg Harper</t>
  </si>
  <si>
    <t>Troy Brown</t>
  </si>
  <si>
    <t>Delbert Hosemann</t>
  </si>
  <si>
    <t>Randy McDonnell</t>
  </si>
  <si>
    <t>Henry Boyd, Jr.</t>
  </si>
  <si>
    <t>Kevin Antoine</t>
  </si>
  <si>
    <t>Chip Pickering, Jr.</t>
  </si>
  <si>
    <t>Ken Harper</t>
  </si>
  <si>
    <t>William R. Wheeler, Jr.</t>
  </si>
  <si>
    <t>Roger F. Wicker</t>
  </si>
  <si>
    <t>Erik Fleming</t>
  </si>
  <si>
    <t>Ken Hurt</t>
  </si>
  <si>
    <t>House-8</t>
  </si>
  <si>
    <t>Richard Hudson</t>
  </si>
  <si>
    <t>Robert Pittenger</t>
  </si>
  <si>
    <t>House-11</t>
  </si>
  <si>
    <t>Mark Meadows</t>
  </si>
  <si>
    <t>Elaine Marshall</t>
  </si>
  <si>
    <t>Harold Johnson</t>
  </si>
  <si>
    <t>Greg Dority</t>
  </si>
  <si>
    <t>"Bill" Randall</t>
  </si>
  <si>
    <t>Virginia Foxx</t>
  </si>
  <si>
    <t>Patrick McHenry</t>
  </si>
  <si>
    <t>Mike McIntyre</t>
  </si>
  <si>
    <t>Bill Caster</t>
  </si>
  <si>
    <t>Curtis Blackwood</t>
  </si>
  <si>
    <t>Sue Myrick</t>
  </si>
  <si>
    <t>Markwayne Mullin</t>
  </si>
  <si>
    <t>Rob Wallace</t>
  </si>
  <si>
    <t>Charles Thompson</t>
  </si>
  <si>
    <t>James Lankford</t>
  </si>
  <si>
    <t>Mary Fallin</t>
  </si>
  <si>
    <t>David Walters</t>
  </si>
  <si>
    <t>Brad Carson</t>
  </si>
  <si>
    <t>Don E. Carroll</t>
  </si>
  <si>
    <t>Kent Pharaoh</t>
  </si>
  <si>
    <t>Walt Roberts</t>
  </si>
  <si>
    <t>Virgil R. Cooper</t>
  </si>
  <si>
    <t>David Perryman</t>
  </si>
  <si>
    <t>J.C. Watts</t>
  </si>
  <si>
    <t>House-7</t>
  </si>
  <si>
    <t>Tom Rice</t>
  </si>
  <si>
    <t>Gloria Bromell Tinubu</t>
  </si>
  <si>
    <t>"Tim" Scott</t>
  </si>
  <si>
    <t>Jeff Duncan</t>
  </si>
  <si>
    <t>"Trey" Gowdy</t>
  </si>
  <si>
    <t>Jim Pratt</t>
  </si>
  <si>
    <t>Paul Corden</t>
  </si>
  <si>
    <t>Randy Maatta</t>
  </si>
  <si>
    <t>Jim DeMint</t>
  </si>
  <si>
    <t>J. Gresham Barrett</t>
  </si>
  <si>
    <t>James E. Bryan, Jr.</t>
  </si>
  <si>
    <t>Mark Sanford</t>
  </si>
  <si>
    <t>Paul Sadler</t>
  </si>
  <si>
    <t>Linda S. Mrosko</t>
  </si>
  <si>
    <t>James Cargas</t>
  </si>
  <si>
    <t>House-23</t>
  </si>
  <si>
    <t>Pete P. Gallego</t>
  </si>
  <si>
    <t>House-27</t>
  </si>
  <si>
    <t>Rose Meza Harrison</t>
  </si>
  <si>
    <t>House-33</t>
  </si>
  <si>
    <t>Marc Veasey</t>
  </si>
  <si>
    <t>House-34</t>
  </si>
  <si>
    <t>Filemon Vela</t>
  </si>
  <si>
    <t>Ted Cruz</t>
  </si>
  <si>
    <t>House-14</t>
  </si>
  <si>
    <t>Randy Weber</t>
  </si>
  <si>
    <t>House-15</t>
  </si>
  <si>
    <t>Dale A. Brueggemann</t>
  </si>
  <si>
    <t>House-25</t>
  </si>
  <si>
    <t>Roger Williams</t>
  </si>
  <si>
    <t>Jessica Puente Bradshaw</t>
  </si>
  <si>
    <t>House-36</t>
  </si>
  <si>
    <t>Steve Stockman</t>
  </si>
  <si>
    <t>Robert Pruett</t>
  </si>
  <si>
    <t>Eddie Zamora</t>
  </si>
  <si>
    <t>Bill Flores</t>
  </si>
  <si>
    <t>Clayton Trotter</t>
  </si>
  <si>
    <t>Francisco Canseco</t>
  </si>
  <si>
    <t>Blake Farenthold</t>
  </si>
  <si>
    <t>Stephen Broden</t>
  </si>
  <si>
    <t>Pete Olson</t>
  </si>
  <si>
    <t>Eric Roberson</t>
  </si>
  <si>
    <t>Ted Ankrum</t>
  </si>
  <si>
    <t>Wilson Aurbach</t>
  </si>
  <si>
    <t>Louis Gohmert</t>
  </si>
  <si>
    <t>Michael McCaul</t>
  </si>
  <si>
    <t>Michael Thramm</t>
  </si>
  <si>
    <t>Arlene Wohlgemuth</t>
  </si>
  <si>
    <t>James Hopson</t>
  </si>
  <si>
    <t>Ron Kirk</t>
  </si>
  <si>
    <t>Chris Bell</t>
  </si>
  <si>
    <t>Michael C. Burgess</t>
  </si>
  <si>
    <t>John R. Carter</t>
  </si>
  <si>
    <t>Gene Kelly</t>
  </si>
  <si>
    <t>John Culberson</t>
  </si>
  <si>
    <t>Ramsey Farley</t>
  </si>
  <si>
    <t>Bryndan Wright</t>
  </si>
  <si>
    <t>Loy Sneary</t>
  </si>
  <si>
    <t>Charlie Gonzalez</t>
  </si>
  <si>
    <t>Hispanic</t>
  </si>
  <si>
    <t>Charlie Urbina Jones</t>
  </si>
  <si>
    <t>Tom Cottar</t>
  </si>
  <si>
    <t>John M. Sanchez</t>
  </si>
  <si>
    <t>Victor Morales</t>
  </si>
  <si>
    <t>Max Sandlin</t>
  </si>
  <si>
    <t>Charles P. Jones</t>
  </si>
  <si>
    <t>Ed Merritt</t>
  </si>
  <si>
    <t>Brian Babin</t>
  </si>
  <si>
    <t>Jay Mathis</t>
  </si>
  <si>
    <t>Ron Paul</t>
  </si>
  <si>
    <t>James Walker</t>
  </si>
  <si>
    <t>Richard Fisher</t>
  </si>
  <si>
    <t>Ken Bentsen</t>
  </si>
  <si>
    <t>Jo Baylor</t>
  </si>
  <si>
    <t>Bobby Ortiz</t>
  </si>
  <si>
    <t>N=</t>
  </si>
  <si>
    <t>Charlie NOrwood</t>
  </si>
  <si>
    <t>Barbara Ann RadNOfsky</t>
  </si>
  <si>
    <t>Ruben HiNOjosa</t>
  </si>
  <si>
    <t>Silvestre ReYES</t>
  </si>
  <si>
    <t>House-20</t>
  </si>
  <si>
    <t>House-22</t>
  </si>
  <si>
    <t>House-28</t>
  </si>
  <si>
    <t>House-26</t>
  </si>
  <si>
    <t>House-24</t>
  </si>
  <si>
    <t>House-19</t>
  </si>
  <si>
    <t>House-16</t>
  </si>
  <si>
    <t>House-13</t>
  </si>
  <si>
    <t>House-10</t>
  </si>
  <si>
    <t>House-17</t>
  </si>
  <si>
    <t>House-3</t>
  </si>
  <si>
    <t>House-32</t>
  </si>
  <si>
    <t>House-30</t>
  </si>
  <si>
    <t>House-31</t>
  </si>
  <si>
    <t>House-6</t>
  </si>
  <si>
    <t>**special elections held in spring of 2008</t>
  </si>
  <si>
    <t xml:space="preserve">* 2008: This report does not include the three Louisiana U.S. House primary runoffs. Due to Hurricane Gustav, the first round was postoned to October 2008, with the runoff on the date of the general election and the </t>
  </si>
  <si>
    <t>THESE ARE NOT INCLUDED IN THE ANALYSIS</t>
  </si>
  <si>
    <t>Year</t>
  </si>
  <si>
    <t>Percent Received</t>
  </si>
  <si>
    <t>House</t>
  </si>
  <si>
    <t>Mean (treated as one election) decline</t>
  </si>
  <si>
    <t>Median decline</t>
  </si>
  <si>
    <t>Averaging all individual percentages decline</t>
  </si>
  <si>
    <t>Total 1st</t>
  </si>
  <si>
    <t>Total 2nd</t>
  </si>
  <si>
    <t>% Decline</t>
  </si>
  <si>
    <t xml:space="preserve"> </t>
  </si>
  <si>
    <t>Dem</t>
  </si>
  <si>
    <t>Rep</t>
  </si>
  <si>
    <t>Primary Date</t>
  </si>
  <si>
    <t>Runoff Date</t>
  </si>
  <si>
    <t>Gap</t>
  </si>
  <si>
    <t>House - 8</t>
  </si>
  <si>
    <t>House - 10</t>
  </si>
  <si>
    <t>Charlie Norwood</t>
  </si>
  <si>
    <t>OK</t>
    <phoneticPr fontId="0" type="noConversion"/>
  </si>
  <si>
    <t>House - 2</t>
    <phoneticPr fontId="0" type="noConversion"/>
  </si>
  <si>
    <t>Charles Thompson</t>
    <phoneticPr fontId="0" type="noConversion"/>
  </si>
  <si>
    <t>House - 5</t>
    <phoneticPr fontId="0" type="noConversion"/>
  </si>
  <si>
    <t>James Lankford</t>
    <phoneticPr fontId="0" type="noConversion"/>
  </si>
  <si>
    <t>House - 5</t>
  </si>
  <si>
    <t>House - 25</t>
  </si>
  <si>
    <t>House - 2</t>
  </si>
  <si>
    <t>House - 7</t>
  </si>
  <si>
    <t>House - 24</t>
  </si>
  <si>
    <t>House - 19</t>
  </si>
  <si>
    <t>House - 15</t>
  </si>
  <si>
    <t>House - 16</t>
  </si>
  <si>
    <t>House - 23</t>
  </si>
  <si>
    <t>House - 11</t>
  </si>
  <si>
    <t>House - 20</t>
  </si>
  <si>
    <t>Virginia Foxx</t>
    <phoneticPr fontId="0" type="noConversion"/>
  </si>
  <si>
    <t>House - 26</t>
  </si>
  <si>
    <t>House - 31</t>
  </si>
  <si>
    <t>House - 14</t>
  </si>
  <si>
    <t>House - 9</t>
  </si>
  <si>
    <t>LA</t>
    <phoneticPr fontId="0" type="noConversion"/>
  </si>
  <si>
    <t>House - 3</t>
    <phoneticPr fontId="0" type="noConversion"/>
  </si>
  <si>
    <t>"Jeff" Landry</t>
    <phoneticPr fontId="0" type="noConversion"/>
  </si>
  <si>
    <t>House - 32</t>
  </si>
  <si>
    <t>House - 30</t>
  </si>
  <si>
    <t>House - 17</t>
  </si>
  <si>
    <t>House - 28</t>
  </si>
  <si>
    <t>House - 22</t>
  </si>
  <si>
    <t>TX</t>
    <phoneticPr fontId="0" type="noConversion"/>
  </si>
  <si>
    <t>House - 14</t>
    <phoneticPr fontId="0" type="noConversion"/>
  </si>
  <si>
    <t>Robert Pruett</t>
    <phoneticPr fontId="0" type="noConversion"/>
  </si>
  <si>
    <t>House - 17</t>
    <phoneticPr fontId="0" type="noConversion"/>
  </si>
  <si>
    <t>Bill Flores</t>
    <phoneticPr fontId="0" type="noConversion"/>
  </si>
  <si>
    <t>House - 20</t>
    <phoneticPr fontId="0" type="noConversion"/>
  </si>
  <si>
    <t>Clayton Trotter</t>
    <phoneticPr fontId="0" type="noConversion"/>
  </si>
  <si>
    <t>House -30</t>
    <phoneticPr fontId="0" type="noConversion"/>
  </si>
  <si>
    <t>Stephen Broden</t>
    <phoneticPr fontId="0" type="noConversion"/>
  </si>
  <si>
    <t>House - 15</t>
    <phoneticPr fontId="0" type="noConversion"/>
  </si>
  <si>
    <t>Eddie Zamora</t>
    <phoneticPr fontId="0" type="noConversion"/>
  </si>
  <si>
    <t>House - 23</t>
    <phoneticPr fontId="0" type="noConversion"/>
  </si>
  <si>
    <t>Francisco Canseco</t>
    <phoneticPr fontId="0" type="noConversion"/>
  </si>
  <si>
    <t>House - 27</t>
    <phoneticPr fontId="0" type="noConversion"/>
  </si>
  <si>
    <t>Blake Farenthold</t>
    <phoneticPr fontId="0" type="noConversion"/>
  </si>
  <si>
    <t>AL</t>
    <phoneticPr fontId="0" type="noConversion"/>
  </si>
  <si>
    <t>Martha Roby</t>
    <phoneticPr fontId="0" type="noConversion"/>
  </si>
  <si>
    <t>House - 7</t>
    <phoneticPr fontId="0" type="noConversion"/>
  </si>
  <si>
    <t>"Terri" Sewell</t>
    <phoneticPr fontId="0" type="noConversion"/>
  </si>
  <si>
    <t>"Don" Chamberlain</t>
    <phoneticPr fontId="0" type="noConversion"/>
  </si>
  <si>
    <t>NC</t>
    <phoneticPr fontId="0" type="noConversion"/>
  </si>
  <si>
    <t>Senate</t>
    <phoneticPr fontId="0" type="noConversion"/>
  </si>
  <si>
    <t>Elaine Marshall</t>
    <phoneticPr fontId="0" type="noConversion"/>
  </si>
  <si>
    <t>House - 13</t>
    <phoneticPr fontId="0" type="noConversion"/>
  </si>
  <si>
    <t>"Bill" Randall</t>
    <phoneticPr fontId="0" type="noConversion"/>
  </si>
  <si>
    <t>House - 8</t>
    <phoneticPr fontId="0" type="noConversion"/>
  </si>
  <si>
    <t>Harold Johnson</t>
    <phoneticPr fontId="0" type="noConversion"/>
  </si>
  <si>
    <t>House - 12</t>
    <phoneticPr fontId="0" type="noConversion"/>
  </si>
  <si>
    <t>Greg Dority</t>
    <phoneticPr fontId="0" type="noConversion"/>
  </si>
  <si>
    <t>Day</t>
  </si>
  <si>
    <t>N</t>
  </si>
  <si>
    <t xml:space="preserve">&lt;20 </t>
  </si>
  <si>
    <t>&lt;30</t>
  </si>
  <si>
    <t>&gt;30</t>
  </si>
  <si>
    <t>&gt;60</t>
  </si>
  <si>
    <t>Comeback winners</t>
  </si>
  <si>
    <t>Comeback winners who won general</t>
  </si>
  <si>
    <t>Median</t>
  </si>
  <si>
    <t>11-20 days</t>
  </si>
  <si>
    <t>21-30 days</t>
  </si>
  <si>
    <t>31-40 days</t>
  </si>
  <si>
    <t>Gary Palmer</t>
  </si>
  <si>
    <t>Earl "Buddy" Carter</t>
  </si>
  <si>
    <t>Brian Reese</t>
  </si>
  <si>
    <t>Jody Hice</t>
  </si>
  <si>
    <t>Barry Loudermilk</t>
  </si>
  <si>
    <t>David Perdue</t>
  </si>
  <si>
    <t>Thad Cochran</t>
  </si>
  <si>
    <t>Doug Magee</t>
  </si>
  <si>
    <t>Josh Brannon</t>
  </si>
  <si>
    <t>Mark Walker</t>
  </si>
  <si>
    <t>Steve Russell</t>
  </si>
  <si>
    <t>Al McAffrey</t>
  </si>
  <si>
    <t>David Alameel</t>
  </si>
  <si>
    <t>John Ratcliffe</t>
  </si>
  <si>
    <t>Will Hurd</t>
  </si>
  <si>
    <t>41-84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</si>
</sst>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8" x14ac:knownFonts="1">
    <font>
      <sz val="11"/>
      <color theme="1"/>
      <name val="Calibri"/>
      <family val="2"/>
      <scheme val="minor"/>
    </font>
    <font>
      <sz val="11"/>
      <color theme="1"/>
      <name val="Calibri"/>
      <family val="2"/>
      <scheme val="minor"/>
    </font>
    <font>
      <b/>
      <sz val="10"/>
      <name val="Arial"/>
      <family val="2"/>
    </font>
    <font>
      <sz val="10"/>
      <color theme="1"/>
      <name val="Calibri"/>
      <family val="2"/>
      <scheme val="minor"/>
    </font>
    <font>
      <b/>
      <sz val="10"/>
      <color theme="1"/>
      <name val="Calibri"/>
      <family val="2"/>
      <scheme val="minor"/>
    </font>
    <font>
      <sz val="10"/>
      <name val="Arial"/>
      <family val="2"/>
    </font>
    <font>
      <sz val="8"/>
      <color theme="1"/>
      <name val="Calibri"/>
      <family val="2"/>
      <scheme val="minor"/>
    </font>
    <font>
      <sz val="10"/>
      <color theme="1"/>
      <name val="Arial"/>
      <family val="2"/>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0" fillId="0" borderId="0" xfId="0" applyAlignment="1">
      <alignment wrapText="1"/>
    </xf>
    <xf numFmtId="164" fontId="0" fillId="0" borderId="0" xfId="2" applyNumberFormat="1" applyFont="1" applyAlignment="1">
      <alignment wrapText="1"/>
    </xf>
    <xf numFmtId="164" fontId="0" fillId="0" borderId="0" xfId="2" applyNumberFormat="1" applyFont="1"/>
    <xf numFmtId="165" fontId="0" fillId="0" borderId="0" xfId="1" applyNumberFormat="1" applyFont="1" applyAlignment="1">
      <alignment wrapText="1"/>
    </xf>
    <xf numFmtId="165" fontId="0" fillId="0" borderId="0" xfId="1" applyNumberFormat="1" applyFont="1"/>
    <xf numFmtId="0" fontId="0" fillId="0" borderId="0" xfId="0" applyBorder="1"/>
    <xf numFmtId="165" fontId="0" fillId="0" borderId="0" xfId="1" applyNumberFormat="1" applyFont="1" applyBorder="1"/>
    <xf numFmtId="164" fontId="0" fillId="0" borderId="0" xfId="2" applyNumberFormat="1" applyFont="1" applyBorder="1"/>
    <xf numFmtId="0" fontId="0" fillId="0" borderId="1" xfId="0" applyBorder="1"/>
    <xf numFmtId="0" fontId="0" fillId="0" borderId="2" xfId="0" applyBorder="1"/>
    <xf numFmtId="165" fontId="0" fillId="0" borderId="2" xfId="1" applyNumberFormat="1" applyFont="1" applyBorder="1"/>
    <xf numFmtId="164" fontId="0" fillId="0" borderId="2" xfId="2" applyNumberFormat="1"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165" fontId="0" fillId="0" borderId="7" xfId="1" applyNumberFormat="1" applyFont="1" applyBorder="1"/>
    <xf numFmtId="164" fontId="0" fillId="0" borderId="7" xfId="2" applyNumberFormat="1" applyFont="1" applyBorder="1"/>
    <xf numFmtId="0" fontId="0" fillId="0" borderId="8" xfId="0" applyBorder="1"/>
    <xf numFmtId="0" fontId="2" fillId="0" borderId="0" xfId="0" applyFont="1" applyFill="1" applyAlignment="1">
      <alignment horizontal="center" wrapText="1"/>
    </xf>
    <xf numFmtId="0" fontId="2" fillId="0" borderId="0" xfId="0" applyNumberFormat="1" applyFont="1" applyFill="1" applyAlignment="1">
      <alignment horizontal="center" wrapText="1"/>
    </xf>
    <xf numFmtId="0" fontId="2" fillId="0" borderId="0" xfId="0" applyFont="1" applyFill="1" applyAlignment="1">
      <alignment horizontal="center"/>
    </xf>
    <xf numFmtId="0" fontId="3" fillId="0" borderId="0" xfId="0" applyFont="1" applyFill="1"/>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xf numFmtId="0" fontId="3" fillId="0" borderId="0" xfId="0" applyFont="1" applyFill="1" applyBorder="1"/>
    <xf numFmtId="0" fontId="0" fillId="0" borderId="0" xfId="0" applyFill="1" applyBorder="1" applyAlignment="1">
      <alignment horizontal="center"/>
    </xf>
    <xf numFmtId="3" fontId="0" fillId="0" borderId="0" xfId="0" applyNumberFormat="1" applyFill="1" applyBorder="1" applyAlignment="1">
      <alignment horizontal="center"/>
    </xf>
    <xf numFmtId="10" fontId="0" fillId="0" borderId="0" xfId="2" applyNumberFormat="1" applyFont="1" applyFill="1" applyBorder="1" applyAlignment="1">
      <alignment horizontal="center"/>
    </xf>
    <xf numFmtId="0" fontId="0" fillId="0" borderId="0" xfId="0" applyFill="1"/>
    <xf numFmtId="0" fontId="0" fillId="0" borderId="0" xfId="0" applyFill="1" applyAlignment="1">
      <alignment horizontal="center"/>
    </xf>
    <xf numFmtId="0" fontId="0" fillId="0" borderId="0" xfId="0" applyFill="1" applyBorder="1"/>
    <xf numFmtId="10" fontId="0" fillId="0" borderId="0" xfId="0" applyNumberFormat="1" applyFill="1"/>
    <xf numFmtId="10" fontId="0" fillId="0" borderId="0" xfId="0" applyNumberFormat="1" applyFill="1" applyBorder="1" applyAlignment="1">
      <alignment horizontal="center"/>
    </xf>
    <xf numFmtId="0" fontId="0" fillId="0" borderId="0" xfId="0" applyNumberFormat="1" applyFill="1"/>
    <xf numFmtId="0" fontId="2" fillId="0" borderId="0" xfId="0" applyFont="1" applyFill="1" applyAlignment="1">
      <alignment horizontal="right"/>
    </xf>
    <xf numFmtId="0" fontId="0" fillId="0" borderId="0" xfId="0" applyFill="1" applyAlignment="1">
      <alignment horizontal="center" wrapText="1"/>
    </xf>
    <xf numFmtId="0" fontId="5" fillId="0" borderId="0" xfId="0" applyFont="1" applyFill="1" applyAlignment="1">
      <alignment horizontal="center" wrapText="1"/>
    </xf>
    <xf numFmtId="0" fontId="0" fillId="0" borderId="0" xfId="0" applyBorder="1" applyAlignment="1">
      <alignment wrapText="1"/>
    </xf>
    <xf numFmtId="165" fontId="0" fillId="0" borderId="0" xfId="1" applyNumberFormat="1" applyFont="1" applyBorder="1" applyAlignment="1">
      <alignment wrapText="1"/>
    </xf>
    <xf numFmtId="164" fontId="0" fillId="0" borderId="0" xfId="2" applyNumberFormat="1" applyFont="1" applyBorder="1" applyAlignment="1">
      <alignment wrapText="1"/>
    </xf>
    <xf numFmtId="164" fontId="0" fillId="0" borderId="0" xfId="0" applyNumberFormat="1"/>
    <xf numFmtId="0" fontId="6" fillId="0" borderId="0" xfId="0" applyFont="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164" fontId="0" fillId="0" borderId="0" xfId="0" applyNumberFormat="1" applyBorder="1"/>
    <xf numFmtId="164" fontId="0" fillId="0" borderId="5" xfId="0" applyNumberFormat="1" applyBorder="1"/>
    <xf numFmtId="164" fontId="0" fillId="0" borderId="7" xfId="0" applyNumberFormat="1" applyBorder="1"/>
    <xf numFmtId="164" fontId="0" fillId="0" borderId="8" xfId="0" applyNumberFormat="1" applyBorder="1"/>
    <xf numFmtId="165" fontId="0" fillId="0" borderId="0" xfId="0" applyNumberFormat="1" applyBorder="1"/>
    <xf numFmtId="165" fontId="0" fillId="0" borderId="0" xfId="0" applyNumberFormat="1"/>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center"/>
    </xf>
    <xf numFmtId="165" fontId="0" fillId="0" borderId="0" xfId="1" applyNumberFormat="1" applyFont="1" applyBorder="1" applyAlignment="1">
      <alignment horizontal="center"/>
    </xf>
    <xf numFmtId="164" fontId="0" fillId="0" borderId="0" xfId="2" applyNumberFormat="1" applyFont="1" applyBorder="1" applyAlignment="1">
      <alignment horizontal="center"/>
    </xf>
    <xf numFmtId="0" fontId="0" fillId="0" borderId="0" xfId="0" applyFont="1" applyBorder="1" applyAlignment="1">
      <alignment horizontal="center"/>
    </xf>
    <xf numFmtId="0" fontId="5" fillId="0" borderId="0" xfId="0" applyFont="1" applyBorder="1" applyAlignment="1">
      <alignment horizontal="center"/>
    </xf>
    <xf numFmtId="0" fontId="7" fillId="0" borderId="0" xfId="0" applyFont="1" applyBorder="1" applyAlignment="1">
      <alignment horizontal="center"/>
    </xf>
    <xf numFmtId="16" fontId="0" fillId="0" borderId="0" xfId="0" applyNumberFormat="1" applyFont="1" applyBorder="1" applyAlignment="1">
      <alignment horizontal="center"/>
    </xf>
    <xf numFmtId="0" fontId="7" fillId="0" borderId="0" xfId="0" applyFont="1" applyFill="1" applyBorder="1" applyAlignment="1">
      <alignment horizontal="center"/>
    </xf>
    <xf numFmtId="16" fontId="0" fillId="0" borderId="0" xfId="0" applyNumberFormat="1" applyFont="1" applyFill="1" applyBorder="1" applyAlignment="1">
      <alignment horizontal="center"/>
    </xf>
    <xf numFmtId="16" fontId="5" fillId="0" borderId="0" xfId="0" applyNumberFormat="1" applyFont="1" applyFill="1" applyBorder="1" applyAlignment="1">
      <alignment horizontal="center"/>
    </xf>
    <xf numFmtId="16" fontId="5" fillId="0" borderId="0" xfId="0" applyNumberFormat="1" applyFont="1" applyBorder="1" applyAlignment="1">
      <alignment horizontal="center"/>
    </xf>
    <xf numFmtId="0" fontId="5" fillId="0" borderId="0" xfId="0" applyFont="1" applyFill="1" applyBorder="1" applyAlignment="1">
      <alignment horizontal="center"/>
    </xf>
    <xf numFmtId="0" fontId="0" fillId="0" borderId="0" xfId="0" applyAlignment="1">
      <alignment horizontal="center"/>
    </xf>
    <xf numFmtId="0" fontId="0" fillId="0" borderId="0" xfId="0" applyFont="1" applyAlignment="1">
      <alignment horizontal="center"/>
    </xf>
    <xf numFmtId="0" fontId="0" fillId="0" borderId="7" xfId="0" applyBorder="1" applyAlignment="1">
      <alignment horizontal="center"/>
    </xf>
    <xf numFmtId="165" fontId="0" fillId="0" borderId="7" xfId="1" applyNumberFormat="1" applyFont="1" applyBorder="1" applyAlignment="1">
      <alignment horizontal="center"/>
    </xf>
    <xf numFmtId="164" fontId="0" fillId="0" borderId="7" xfId="2" applyNumberFormat="1" applyFont="1" applyBorder="1" applyAlignment="1">
      <alignment horizontal="center"/>
    </xf>
    <xf numFmtId="16" fontId="0" fillId="0" borderId="7" xfId="0" applyNumberFormat="1" applyFont="1" applyBorder="1" applyAlignment="1">
      <alignment horizontal="center"/>
    </xf>
    <xf numFmtId="16" fontId="0" fillId="0" borderId="7" xfId="0" applyNumberFormat="1" applyFont="1" applyFill="1" applyBorder="1" applyAlignment="1">
      <alignment horizontal="center"/>
    </xf>
    <xf numFmtId="0" fontId="7" fillId="0" borderId="2" xfId="0" applyFont="1" applyBorder="1" applyAlignment="1">
      <alignment horizontal="center"/>
    </xf>
    <xf numFmtId="0" fontId="0" fillId="0" borderId="2" xfId="0" applyBorder="1" applyAlignment="1">
      <alignment horizontal="center"/>
    </xf>
    <xf numFmtId="165" fontId="0" fillId="0" borderId="2" xfId="1" applyNumberFormat="1" applyFont="1" applyBorder="1" applyAlignment="1">
      <alignment horizontal="center"/>
    </xf>
    <xf numFmtId="164" fontId="0" fillId="0" borderId="2" xfId="2" applyNumberFormat="1" applyFont="1" applyBorder="1" applyAlignment="1">
      <alignment horizontal="center"/>
    </xf>
    <xf numFmtId="0" fontId="0" fillId="0" borderId="2" xfId="0" applyFill="1" applyBorder="1" applyAlignment="1">
      <alignment horizontal="center"/>
    </xf>
    <xf numFmtId="16" fontId="0" fillId="0" borderId="2" xfId="0" applyNumberFormat="1" applyFont="1" applyBorder="1" applyAlignment="1">
      <alignment horizontal="center"/>
    </xf>
    <xf numFmtId="0" fontId="5" fillId="0" borderId="7" xfId="0" applyFont="1" applyBorder="1" applyAlignment="1">
      <alignment horizontal="center"/>
    </xf>
    <xf numFmtId="0" fontId="7" fillId="0" borderId="7" xfId="0" applyFont="1" applyBorder="1" applyAlignment="1">
      <alignment horizontal="center"/>
    </xf>
    <xf numFmtId="0" fontId="7" fillId="0" borderId="2" xfId="0" applyFont="1" applyFill="1" applyBorder="1" applyAlignment="1">
      <alignment horizontal="center"/>
    </xf>
    <xf numFmtId="0" fontId="7" fillId="0" borderId="7" xfId="0" applyFont="1" applyFill="1" applyBorder="1" applyAlignment="1">
      <alignment horizontal="center"/>
    </xf>
    <xf numFmtId="0" fontId="5" fillId="0" borderId="2" xfId="0" applyFont="1" applyBorder="1" applyAlignment="1">
      <alignment horizontal="center"/>
    </xf>
    <xf numFmtId="16" fontId="0" fillId="0" borderId="2" xfId="0" applyNumberFormat="1" applyFont="1" applyBorder="1" applyAlignment="1">
      <alignment horizontal="center" vertical="center"/>
    </xf>
    <xf numFmtId="0" fontId="7" fillId="0" borderId="2" xfId="0" applyFont="1" applyBorder="1" applyAlignment="1">
      <alignment horizontal="center" vertical="center"/>
    </xf>
    <xf numFmtId="0" fontId="5" fillId="0" borderId="7" xfId="0" applyFont="1" applyFill="1" applyBorder="1" applyAlignment="1">
      <alignment horizontal="center"/>
    </xf>
    <xf numFmtId="0" fontId="6" fillId="0" borderId="0" xfId="0" applyFont="1" applyBorder="1" applyAlignment="1">
      <alignment wrapText="1"/>
    </xf>
    <xf numFmtId="0" fontId="0" fillId="0" borderId="0" xfId="0" applyBorder="1" applyAlignment="1">
      <alignment horizontal="center" wrapText="1"/>
    </xf>
    <xf numFmtId="165" fontId="0" fillId="0" borderId="0" xfId="1" applyNumberFormat="1" applyFont="1" applyBorder="1" applyAlignment="1">
      <alignment horizontal="center" wrapText="1"/>
    </xf>
    <xf numFmtId="164" fontId="0" fillId="0" borderId="0" xfId="2" applyNumberFormat="1" applyFont="1" applyBorder="1" applyAlignment="1">
      <alignment horizontal="center" wrapText="1"/>
    </xf>
    <xf numFmtId="0" fontId="0" fillId="0" borderId="0" xfId="0" applyFont="1" applyBorder="1" applyAlignment="1">
      <alignment horizontal="center" wrapText="1"/>
    </xf>
    <xf numFmtId="164" fontId="0" fillId="0" borderId="0" xfId="0" applyNumberFormat="1" applyAlignment="1">
      <alignment horizontal="left"/>
    </xf>
    <xf numFmtId="165" fontId="0" fillId="0" borderId="0" xfId="0" applyNumberFormat="1" applyAlignment="1">
      <alignment horizontal="left"/>
    </xf>
    <xf numFmtId="16" fontId="0" fillId="0" borderId="2" xfId="0" applyNumberFormat="1" applyFont="1" applyFill="1" applyBorder="1" applyAlignment="1">
      <alignment horizontal="center"/>
    </xf>
    <xf numFmtId="16" fontId="0" fillId="0" borderId="0" xfId="0" applyNumberFormat="1" applyFont="1" applyBorder="1" applyAlignment="1">
      <alignment horizontal="center" vertical="center"/>
    </xf>
    <xf numFmtId="0" fontId="0" fillId="0" borderId="2" xfId="0" applyFont="1" applyBorder="1" applyAlignment="1">
      <alignment horizontal="center"/>
    </xf>
    <xf numFmtId="0" fontId="7" fillId="0" borderId="0" xfId="0" applyFont="1" applyBorder="1" applyAlignment="1">
      <alignment horizontal="center" vertical="center"/>
    </xf>
    <xf numFmtId="0" fontId="6" fillId="0" borderId="0" xfId="0" applyFont="1"/>
    <xf numFmtId="0" fontId="0" fillId="0" borderId="7" xfId="0" applyFill="1" applyBorder="1"/>
    <xf numFmtId="0" fontId="0" fillId="0" borderId="1" xfId="0" applyFill="1" applyBorder="1"/>
    <xf numFmtId="0" fontId="0" fillId="0" borderId="2" xfId="0" applyFill="1" applyBorder="1"/>
    <xf numFmtId="165" fontId="0" fillId="0" borderId="2" xfId="1" applyNumberFormat="1" applyFont="1" applyFill="1" applyBorder="1"/>
    <xf numFmtId="164" fontId="0" fillId="0" borderId="2" xfId="2" applyNumberFormat="1" applyFont="1" applyFill="1" applyBorder="1"/>
    <xf numFmtId="0" fontId="0" fillId="0" borderId="3" xfId="0" applyFill="1" applyBorder="1"/>
    <xf numFmtId="0" fontId="0" fillId="0" borderId="4" xfId="0" applyFill="1" applyBorder="1"/>
    <xf numFmtId="165" fontId="0" fillId="0" borderId="0" xfId="1" applyNumberFormat="1" applyFont="1" applyFill="1" applyBorder="1"/>
    <xf numFmtId="164" fontId="0" fillId="0" borderId="0" xfId="2" applyNumberFormat="1" applyFont="1" applyFill="1" applyBorder="1"/>
    <xf numFmtId="0" fontId="0" fillId="0" borderId="5" xfId="0" applyFill="1" applyBorder="1"/>
    <xf numFmtId="0" fontId="0" fillId="0" borderId="6" xfId="0" applyFill="1" applyBorder="1"/>
    <xf numFmtId="165" fontId="0" fillId="0" borderId="7" xfId="1" applyNumberFormat="1" applyFont="1" applyFill="1" applyBorder="1"/>
    <xf numFmtId="164" fontId="0" fillId="0" borderId="7" xfId="2" applyNumberFormat="1" applyFont="1" applyFill="1" applyBorder="1"/>
    <xf numFmtId="0" fontId="0" fillId="0" borderId="8" xfId="0" applyFill="1" applyBorder="1"/>
    <xf numFmtId="165" fontId="0" fillId="0" borderId="0" xfId="1" applyNumberFormat="1" applyFont="1" applyFill="1" applyBorder="1" applyAlignment="1">
      <alignment horizontal="center"/>
    </xf>
    <xf numFmtId="164" fontId="0" fillId="0" borderId="0" xfId="2" applyNumberFormat="1" applyFont="1" applyFill="1" applyBorder="1" applyAlignment="1">
      <alignment horizontal="center"/>
    </xf>
    <xf numFmtId="165" fontId="0" fillId="0" borderId="2" xfId="1" applyNumberFormat="1" applyFont="1" applyFill="1" applyBorder="1" applyAlignment="1">
      <alignment horizontal="center"/>
    </xf>
    <xf numFmtId="164" fontId="0" fillId="0" borderId="2" xfId="2" applyNumberFormat="1" applyFont="1" applyFill="1" applyBorder="1" applyAlignment="1">
      <alignment horizontal="center"/>
    </xf>
    <xf numFmtId="16" fontId="0" fillId="0" borderId="0" xfId="0" applyNumberFormat="1" applyFont="1" applyAlignment="1">
      <alignment horizontal="center"/>
    </xf>
    <xf numFmtId="164" fontId="0" fillId="0" borderId="0" xfId="2" applyNumberFormat="1" applyFont="1" applyAlignment="1">
      <alignment horizontal="right"/>
    </xf>
  </cellXfs>
  <cellStyles count="3">
    <cellStyle name="Comma" xfId="1" builtinId="3"/>
    <cellStyle name="Normal" xfId="0" builtinId="0"/>
    <cellStyle name="Percent" xfId="2" builtinId="5"/>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
  <sheetViews>
    <sheetView topLeftCell="A79" workbookViewId="0">
      <selection activeCell="F106" sqref="F106"/>
    </sheetView>
  </sheetViews>
  <sheetFormatPr defaultRowHeight="15" x14ac:dyDescent="0.25"/>
  <cols>
    <col min="7" max="7" width="11.5703125" style="5" bestFit="1" customWidth="1"/>
    <col min="8" max="8" width="9.140625" style="3"/>
    <col min="10" max="10" width="11.5703125" style="5" bestFit="1" customWidth="1"/>
    <col min="13" max="14" width="14.28515625" style="5" bestFit="1" customWidth="1"/>
    <col min="18" max="19" width="10.5703125" bestFit="1" customWidth="1"/>
    <col min="20" max="20" width="12.28515625" customWidth="1"/>
    <col min="21" max="21" width="11.5703125" customWidth="1"/>
  </cols>
  <sheetData>
    <row r="1" spans="1:22" s="1" customFormat="1" ht="75" x14ac:dyDescent="0.25">
      <c r="A1" s="1" t="s">
        <v>0</v>
      </c>
      <c r="B1" s="1" t="s">
        <v>1</v>
      </c>
      <c r="C1" s="1" t="s">
        <v>2</v>
      </c>
      <c r="D1" s="1" t="s">
        <v>3</v>
      </c>
      <c r="E1" s="1" t="s">
        <v>4</v>
      </c>
      <c r="F1" s="1" t="s">
        <v>5</v>
      </c>
      <c r="G1" s="4" t="s">
        <v>6</v>
      </c>
      <c r="H1" s="2" t="s">
        <v>251</v>
      </c>
      <c r="I1" s="1" t="s">
        <v>8</v>
      </c>
      <c r="J1" s="4" t="s">
        <v>9</v>
      </c>
      <c r="K1" s="2" t="s">
        <v>251</v>
      </c>
      <c r="L1" s="1" t="s">
        <v>11</v>
      </c>
      <c r="M1" s="4" t="s">
        <v>12</v>
      </c>
      <c r="N1" s="4" t="s">
        <v>13</v>
      </c>
      <c r="O1" s="1" t="s">
        <v>14</v>
      </c>
      <c r="P1" s="1" t="s">
        <v>250</v>
      </c>
      <c r="R1" s="46"/>
      <c r="S1" s="47"/>
      <c r="T1" s="47" t="s">
        <v>253</v>
      </c>
      <c r="U1" s="47" t="s">
        <v>255</v>
      </c>
      <c r="V1" s="48" t="s">
        <v>254</v>
      </c>
    </row>
    <row r="2" spans="1:22" x14ac:dyDescent="0.25">
      <c r="A2" s="9" t="s">
        <v>15</v>
      </c>
      <c r="B2" s="10" t="s">
        <v>246</v>
      </c>
      <c r="C2" s="10" t="s">
        <v>338</v>
      </c>
      <c r="D2" s="10" t="s">
        <v>17</v>
      </c>
      <c r="E2" s="10" t="s">
        <v>26</v>
      </c>
      <c r="F2" s="10" t="s">
        <v>19</v>
      </c>
      <c r="G2" s="11">
        <v>18655</v>
      </c>
      <c r="H2" s="12">
        <f>G2/M2</f>
        <v>0.19733640806482325</v>
      </c>
      <c r="I2" s="10" t="s">
        <v>21</v>
      </c>
      <c r="J2" s="11">
        <v>47491</v>
      </c>
      <c r="K2" s="12">
        <f>J2/N2</f>
        <v>0.63502527210975312</v>
      </c>
      <c r="L2" s="10" t="s">
        <v>21</v>
      </c>
      <c r="M2" s="11">
        <v>94534</v>
      </c>
      <c r="N2" s="11">
        <v>74786</v>
      </c>
      <c r="O2" s="12">
        <f>(M2-N2)/M2</f>
        <v>0.20889838576596781</v>
      </c>
      <c r="P2" s="13">
        <v>2014</v>
      </c>
      <c r="R2" s="14" t="s">
        <v>15</v>
      </c>
      <c r="S2" s="6">
        <f>COUNTA(A2:A18)</f>
        <v>17</v>
      </c>
      <c r="T2" s="49">
        <f>T17</f>
        <v>0.27513874669971444</v>
      </c>
      <c r="U2" s="49">
        <f>AVERAGE(O2:O18)</f>
        <v>0.25421247218790716</v>
      </c>
      <c r="V2" s="50">
        <f>MEDIAN(O2:O18)</f>
        <v>0.27100252118939328</v>
      </c>
    </row>
    <row r="3" spans="1:22" x14ac:dyDescent="0.25">
      <c r="A3" s="6" t="s">
        <v>15</v>
      </c>
      <c r="B3" s="6" t="s">
        <v>77</v>
      </c>
      <c r="C3" s="6" t="s">
        <v>16</v>
      </c>
      <c r="D3" s="6" t="s">
        <v>17</v>
      </c>
      <c r="E3" s="6" t="s">
        <v>18</v>
      </c>
      <c r="F3" s="6" t="s">
        <v>19</v>
      </c>
      <c r="G3" s="7">
        <v>36266</v>
      </c>
      <c r="H3" s="8">
        <f>G3/M3</f>
        <v>0.48560563455718914</v>
      </c>
      <c r="I3" s="6" t="s">
        <v>20</v>
      </c>
      <c r="J3" s="7">
        <v>39157</v>
      </c>
      <c r="K3" s="8">
        <f>J3/N3</f>
        <v>0.60017166592584648</v>
      </c>
      <c r="L3" s="6" t="s">
        <v>21</v>
      </c>
      <c r="M3" s="7">
        <v>74682</v>
      </c>
      <c r="N3" s="7">
        <v>65243</v>
      </c>
      <c r="O3" s="8">
        <f>(M3-N3)/M3</f>
        <v>0.12638922364157359</v>
      </c>
      <c r="P3" s="15">
        <v>2010</v>
      </c>
      <c r="R3" s="14" t="s">
        <v>27</v>
      </c>
      <c r="S3" s="6">
        <f>COUNTA(A19:A30)</f>
        <v>12</v>
      </c>
      <c r="T3" s="49">
        <f>T28</f>
        <v>0.30390952573319435</v>
      </c>
      <c r="U3" s="49">
        <f>AVERAGE(O19:O30)</f>
        <v>0.34122245907545801</v>
      </c>
      <c r="V3" s="50">
        <f>MEDIAN(O19:O30)</f>
        <v>0.31450532868453701</v>
      </c>
    </row>
    <row r="4" spans="1:22" x14ac:dyDescent="0.25">
      <c r="A4" s="14" t="s">
        <v>15</v>
      </c>
      <c r="B4" s="6" t="s">
        <v>151</v>
      </c>
      <c r="C4" s="6" t="s">
        <v>22</v>
      </c>
      <c r="D4" s="6" t="s">
        <v>23</v>
      </c>
      <c r="E4" s="6" t="s">
        <v>18</v>
      </c>
      <c r="F4" s="6" t="s">
        <v>24</v>
      </c>
      <c r="G4" s="7">
        <v>31489</v>
      </c>
      <c r="H4" s="8">
        <f t="shared" ref="H4:H71" si="0">G4/M4</f>
        <v>0.36844753346438264</v>
      </c>
      <c r="I4" s="6" t="s">
        <v>20</v>
      </c>
      <c r="J4" s="7">
        <v>32333</v>
      </c>
      <c r="K4" s="8">
        <f t="shared" ref="K4:K71" si="1">J4/N4</f>
        <v>0.54995577629609471</v>
      </c>
      <c r="L4" s="6" t="s">
        <v>21</v>
      </c>
      <c r="M4" s="7">
        <v>85464</v>
      </c>
      <c r="N4" s="7">
        <v>58792</v>
      </c>
      <c r="O4" s="8">
        <f t="shared" ref="O4:O71" si="2">(M4-N4)/M4</f>
        <v>0.31208462042497426</v>
      </c>
      <c r="P4" s="15">
        <v>2010</v>
      </c>
      <c r="R4" s="14" t="s">
        <v>30</v>
      </c>
      <c r="S4" s="6">
        <f>COUNTA(A31:A39)</f>
        <v>9</v>
      </c>
      <c r="T4" s="49">
        <f>T37</f>
        <v>0.41396031539298017</v>
      </c>
      <c r="U4" s="49">
        <f>AVERAGE(O31:O39)</f>
        <v>0.32256258258963527</v>
      </c>
      <c r="V4" s="50">
        <f>MEDIAN(O31:O39)</f>
        <v>0.33173829824256135</v>
      </c>
    </row>
    <row r="5" spans="1:22" x14ac:dyDescent="0.25">
      <c r="A5" s="14" t="s">
        <v>15</v>
      </c>
      <c r="B5" s="6" t="s">
        <v>151</v>
      </c>
      <c r="C5" s="6" t="s">
        <v>25</v>
      </c>
      <c r="D5" s="6" t="s">
        <v>17</v>
      </c>
      <c r="E5" s="6" t="s">
        <v>26</v>
      </c>
      <c r="F5" s="6" t="s">
        <v>19</v>
      </c>
      <c r="G5" s="7">
        <v>6161</v>
      </c>
      <c r="H5" s="8">
        <f t="shared" si="0"/>
        <v>0.37587700567384541</v>
      </c>
      <c r="I5" s="6" t="s">
        <v>20</v>
      </c>
      <c r="J5" s="7">
        <v>11780</v>
      </c>
      <c r="K5" s="8">
        <f t="shared" si="1"/>
        <v>0.55755395683453235</v>
      </c>
      <c r="L5" s="6" t="s">
        <v>20</v>
      </c>
      <c r="M5" s="7">
        <v>16391</v>
      </c>
      <c r="N5" s="7">
        <v>21128</v>
      </c>
      <c r="O5" s="8">
        <f t="shared" si="2"/>
        <v>-0.28900006100909037</v>
      </c>
      <c r="P5" s="15">
        <v>2010</v>
      </c>
      <c r="R5" s="14" t="s">
        <v>32</v>
      </c>
      <c r="S5" s="6">
        <f>COUNTA(A40:A63)</f>
        <v>24</v>
      </c>
      <c r="T5" s="49">
        <f>T61</f>
        <v>0.32555175603251074</v>
      </c>
      <c r="U5" s="49">
        <f>AVERAGE(O40:O63)</f>
        <v>0.30547122475956284</v>
      </c>
      <c r="V5" s="50">
        <f>MEDIAN(O40:O63)</f>
        <v>0.31181884192911624</v>
      </c>
    </row>
    <row r="6" spans="1:22" x14ac:dyDescent="0.25">
      <c r="A6" s="14" t="s">
        <v>15</v>
      </c>
      <c r="B6" s="6" t="s">
        <v>77</v>
      </c>
      <c r="C6" s="6" t="s">
        <v>28</v>
      </c>
      <c r="D6" s="6" t="s">
        <v>17</v>
      </c>
      <c r="E6" s="6" t="s">
        <v>26</v>
      </c>
      <c r="F6" s="6" t="s">
        <v>19</v>
      </c>
      <c r="G6" s="7">
        <v>20131</v>
      </c>
      <c r="H6" s="8">
        <f t="shared" si="0"/>
        <v>0.35482506389354013</v>
      </c>
      <c r="I6" s="6" t="s">
        <v>20</v>
      </c>
      <c r="J6" s="7">
        <v>24725</v>
      </c>
      <c r="K6" s="8">
        <f t="shared" si="1"/>
        <v>0.53112648221343872</v>
      </c>
      <c r="L6" s="6" t="s">
        <v>20</v>
      </c>
      <c r="M6" s="7">
        <v>56735</v>
      </c>
      <c r="N6" s="7">
        <v>46552</v>
      </c>
      <c r="O6" s="8">
        <f t="shared" si="2"/>
        <v>0.17948356393760465</v>
      </c>
      <c r="P6" s="15">
        <v>2008</v>
      </c>
      <c r="R6" s="14" t="s">
        <v>35</v>
      </c>
      <c r="S6" s="6">
        <f>COUNTA(A64:A64)</f>
        <v>1</v>
      </c>
      <c r="T6" s="49">
        <f>T62</f>
        <v>-0.44160740705388252</v>
      </c>
      <c r="U6" s="49">
        <f>AVERAGE(O64)</f>
        <v>-0.44160740705388252</v>
      </c>
      <c r="V6" s="50">
        <f>MEDIAN(O64)</f>
        <v>-0.44160740705388252</v>
      </c>
    </row>
    <row r="7" spans="1:22" x14ac:dyDescent="0.25">
      <c r="A7" s="14" t="s">
        <v>15</v>
      </c>
      <c r="B7" s="6" t="s">
        <v>33</v>
      </c>
      <c r="C7" s="6" t="s">
        <v>31</v>
      </c>
      <c r="D7" s="6" t="s">
        <v>17</v>
      </c>
      <c r="E7" s="6" t="s">
        <v>26</v>
      </c>
      <c r="F7" s="6" t="s">
        <v>19</v>
      </c>
      <c r="G7" s="7">
        <v>18515</v>
      </c>
      <c r="H7" s="8">
        <f t="shared" si="0"/>
        <v>0.4879945178039588</v>
      </c>
      <c r="I7" s="6" t="s">
        <v>20</v>
      </c>
      <c r="J7" s="7">
        <v>16031</v>
      </c>
      <c r="K7" s="8">
        <f t="shared" si="1"/>
        <v>0.78733853936447129</v>
      </c>
      <c r="L7" s="6" t="s">
        <v>21</v>
      </c>
      <c r="M7" s="7">
        <v>37941</v>
      </c>
      <c r="N7" s="7">
        <v>20361</v>
      </c>
      <c r="O7" s="8">
        <f t="shared" si="2"/>
        <v>0.46335099233019689</v>
      </c>
      <c r="P7" s="15">
        <v>2008</v>
      </c>
      <c r="R7" s="14" t="s">
        <v>38</v>
      </c>
      <c r="S7" s="6">
        <f>COUNTA(A65:A81)</f>
        <v>17</v>
      </c>
      <c r="T7" s="49">
        <f>T79</f>
        <v>0.23834469092887559</v>
      </c>
      <c r="U7" s="49">
        <f>AVERAGE(O65:O81)</f>
        <v>0.30011356788210219</v>
      </c>
      <c r="V7" s="50">
        <f>MEDIAN(O65:O81)</f>
        <v>0.25043818715713279</v>
      </c>
    </row>
    <row r="8" spans="1:22" x14ac:dyDescent="0.25">
      <c r="A8" s="14" t="s">
        <v>15</v>
      </c>
      <c r="B8" s="6" t="s">
        <v>33</v>
      </c>
      <c r="C8" s="6" t="s">
        <v>34</v>
      </c>
      <c r="D8" s="6" t="s">
        <v>17</v>
      </c>
      <c r="E8" s="6" t="s">
        <v>26</v>
      </c>
      <c r="F8" s="6" t="s">
        <v>19</v>
      </c>
      <c r="G8" s="7">
        <v>6742</v>
      </c>
      <c r="H8" s="8">
        <f t="shared" si="0"/>
        <v>0.45175556151165908</v>
      </c>
      <c r="I8" s="34" t="s">
        <v>20</v>
      </c>
      <c r="J8" s="7">
        <v>2371</v>
      </c>
      <c r="K8" s="8">
        <f t="shared" si="1"/>
        <v>0.52677182848255943</v>
      </c>
      <c r="L8" s="6" t="s">
        <v>20</v>
      </c>
      <c r="M8" s="7">
        <v>14924</v>
      </c>
      <c r="N8" s="7">
        <v>4501</v>
      </c>
      <c r="O8" s="8">
        <f t="shared" si="2"/>
        <v>0.69840525328330205</v>
      </c>
      <c r="P8" s="15">
        <v>2004</v>
      </c>
      <c r="R8" s="14" t="s">
        <v>41</v>
      </c>
      <c r="S8" s="6">
        <f>COUNTA(A82:A96)</f>
        <v>15</v>
      </c>
      <c r="T8" s="49">
        <f>T94</f>
        <v>0.57675680896271975</v>
      </c>
      <c r="U8" s="49">
        <f>AVERAGE(O82:O96)</f>
        <v>0.54561602875385973</v>
      </c>
      <c r="V8" s="50">
        <f>MEDIAN(O82:O96)</f>
        <v>0.61184246108581131</v>
      </c>
    </row>
    <row r="9" spans="1:22" x14ac:dyDescent="0.25">
      <c r="A9" s="14" t="s">
        <v>15</v>
      </c>
      <c r="B9" s="6" t="s">
        <v>36</v>
      </c>
      <c r="C9" s="6" t="s">
        <v>37</v>
      </c>
      <c r="D9" s="6" t="s">
        <v>23</v>
      </c>
      <c r="E9" s="6" t="s">
        <v>18</v>
      </c>
      <c r="F9" s="6" t="s">
        <v>19</v>
      </c>
      <c r="G9" s="7">
        <v>190978</v>
      </c>
      <c r="H9" s="8">
        <f t="shared" si="0"/>
        <v>0.47994189772290341</v>
      </c>
      <c r="I9" s="6" t="s">
        <v>20</v>
      </c>
      <c r="J9" s="7">
        <v>176582</v>
      </c>
      <c r="K9" s="8">
        <f t="shared" si="1"/>
        <v>0.65133932852832477</v>
      </c>
      <c r="L9" s="6" t="s">
        <v>20</v>
      </c>
      <c r="M9" s="7">
        <v>397919</v>
      </c>
      <c r="N9" s="7">
        <v>271106</v>
      </c>
      <c r="O9" s="8">
        <f t="shared" si="2"/>
        <v>0.31869048725997001</v>
      </c>
      <c r="P9" s="15">
        <v>2002</v>
      </c>
      <c r="R9" s="14" t="s">
        <v>43</v>
      </c>
      <c r="S9" s="6">
        <f>COUNTA(A97:A111)</f>
        <v>15</v>
      </c>
      <c r="T9" s="49">
        <f>T109</f>
        <v>0.28427155925355552</v>
      </c>
      <c r="U9" s="49">
        <f>AVERAGE(O97:O111)</f>
        <v>0.27690126379949886</v>
      </c>
      <c r="V9" s="50">
        <f>MEDIAN(O97:O111)</f>
        <v>0.29700281690140845</v>
      </c>
    </row>
    <row r="10" spans="1:22" x14ac:dyDescent="0.25">
      <c r="A10" s="14" t="s">
        <v>15</v>
      </c>
      <c r="B10" s="6" t="s">
        <v>54</v>
      </c>
      <c r="C10" s="6" t="s">
        <v>40</v>
      </c>
      <c r="D10" s="6" t="s">
        <v>23</v>
      </c>
      <c r="E10" s="6" t="s">
        <v>18</v>
      </c>
      <c r="F10" s="6" t="s">
        <v>19</v>
      </c>
      <c r="G10" s="7">
        <v>14213</v>
      </c>
      <c r="H10" s="8">
        <f t="shared" si="0"/>
        <v>0.36005978618837714</v>
      </c>
      <c r="I10" s="6" t="s">
        <v>20</v>
      </c>
      <c r="J10" s="7">
        <v>13007</v>
      </c>
      <c r="K10" s="8">
        <f t="shared" si="1"/>
        <v>0.5842954045191141</v>
      </c>
      <c r="L10" s="6" t="s">
        <v>20</v>
      </c>
      <c r="M10" s="7">
        <v>39474</v>
      </c>
      <c r="N10" s="7">
        <v>22261</v>
      </c>
      <c r="O10" s="8">
        <f t="shared" si="2"/>
        <v>0.43605917819324114</v>
      </c>
      <c r="P10" s="15">
        <v>2002</v>
      </c>
      <c r="R10" s="14" t="s">
        <v>45</v>
      </c>
      <c r="S10" s="6">
        <f>COUNTA(A112:A124)</f>
        <v>13</v>
      </c>
      <c r="T10" s="49">
        <f>T122</f>
        <v>0.13149775191412899</v>
      </c>
      <c r="U10" s="49">
        <f>AVERAGE(O112:O124)</f>
        <v>0.20109715952529331</v>
      </c>
      <c r="V10" s="50">
        <f>MEDIAN(O112:O124)</f>
        <v>0.14974510864921825</v>
      </c>
    </row>
    <row r="11" spans="1:22" x14ac:dyDescent="0.25">
      <c r="A11" s="14" t="s">
        <v>15</v>
      </c>
      <c r="B11" s="6" t="s">
        <v>151</v>
      </c>
      <c r="C11" s="6" t="s">
        <v>42</v>
      </c>
      <c r="D11" s="6" t="s">
        <v>23</v>
      </c>
      <c r="E11" s="6" t="s">
        <v>26</v>
      </c>
      <c r="F11" s="6" t="s">
        <v>24</v>
      </c>
      <c r="G11" s="7">
        <v>43519</v>
      </c>
      <c r="H11" s="8">
        <f t="shared" si="0"/>
        <v>0.43063389340774605</v>
      </c>
      <c r="I11" s="6" t="s">
        <v>21</v>
      </c>
      <c r="J11" s="7">
        <v>52394</v>
      </c>
      <c r="K11" s="8">
        <f t="shared" si="1"/>
        <v>0.56002821839326178</v>
      </c>
      <c r="L11" s="6" t="s">
        <v>21</v>
      </c>
      <c r="M11" s="7">
        <v>101058</v>
      </c>
      <c r="N11" s="7">
        <v>93556</v>
      </c>
      <c r="O11" s="8">
        <f t="shared" si="2"/>
        <v>7.423459795365038E-2</v>
      </c>
      <c r="P11" s="15">
        <v>2002</v>
      </c>
      <c r="R11" s="16" t="s">
        <v>47</v>
      </c>
      <c r="S11" s="17">
        <f>COUNTA(A125:A185)</f>
        <v>61</v>
      </c>
      <c r="T11" s="51">
        <f>T183</f>
        <v>0.3982948129745284</v>
      </c>
      <c r="U11" s="51">
        <f>AVERAGE(O125:O185)</f>
        <v>0.43450531536925319</v>
      </c>
      <c r="V11" s="52">
        <f>MEDIAN(O125:O185)</f>
        <v>0.4589236972321622</v>
      </c>
    </row>
    <row r="12" spans="1:22" x14ac:dyDescent="0.25">
      <c r="A12" s="14" t="s">
        <v>15</v>
      </c>
      <c r="B12" s="6" t="s">
        <v>54</v>
      </c>
      <c r="C12" s="6" t="s">
        <v>44</v>
      </c>
      <c r="D12" s="6" t="s">
        <v>17</v>
      </c>
      <c r="E12" s="6" t="s">
        <v>26</v>
      </c>
      <c r="F12" s="6" t="s">
        <v>19</v>
      </c>
      <c r="G12" s="7">
        <v>29857</v>
      </c>
      <c r="H12" s="8">
        <f t="shared" si="0"/>
        <v>0.40262419763741303</v>
      </c>
      <c r="I12" s="6" t="s">
        <v>20</v>
      </c>
      <c r="J12" s="7">
        <v>32421</v>
      </c>
      <c r="K12" s="8">
        <f t="shared" si="1"/>
        <v>0.62441739532375484</v>
      </c>
      <c r="L12" s="6" t="s">
        <v>21</v>
      </c>
      <c r="M12" s="7">
        <v>74156</v>
      </c>
      <c r="N12" s="7">
        <v>51922</v>
      </c>
      <c r="O12" s="8">
        <f t="shared" si="2"/>
        <v>0.29982739090565835</v>
      </c>
      <c r="P12" s="15">
        <v>2002</v>
      </c>
    </row>
    <row r="13" spans="1:22" x14ac:dyDescent="0.25">
      <c r="A13" s="14" t="s">
        <v>15</v>
      </c>
      <c r="B13" s="6" t="s">
        <v>36</v>
      </c>
      <c r="C13" s="6" t="s">
        <v>46</v>
      </c>
      <c r="D13" s="6" t="s">
        <v>23</v>
      </c>
      <c r="E13" s="6" t="s">
        <v>26</v>
      </c>
      <c r="F13" s="6" t="s">
        <v>19</v>
      </c>
      <c r="G13" s="7">
        <v>141360</v>
      </c>
      <c r="H13" s="8">
        <f t="shared" si="0"/>
        <v>0.44773282994007424</v>
      </c>
      <c r="I13" s="6" t="s">
        <v>20</v>
      </c>
      <c r="J13" s="7">
        <v>141747</v>
      </c>
      <c r="K13" s="8">
        <f t="shared" si="1"/>
        <v>0.61585752643790026</v>
      </c>
      <c r="L13" s="6" t="s">
        <v>20</v>
      </c>
      <c r="M13" s="7">
        <v>315724</v>
      </c>
      <c r="N13" s="7">
        <v>230162</v>
      </c>
      <c r="O13" s="8">
        <f t="shared" si="2"/>
        <v>0.27100252118939328</v>
      </c>
      <c r="P13" s="15">
        <v>1996</v>
      </c>
    </row>
    <row r="14" spans="1:22" x14ac:dyDescent="0.25">
      <c r="A14" s="14" t="s">
        <v>15</v>
      </c>
      <c r="B14" s="6" t="s">
        <v>242</v>
      </c>
      <c r="C14" s="6" t="s">
        <v>48</v>
      </c>
      <c r="D14" s="6" t="s">
        <v>23</v>
      </c>
      <c r="E14" s="6" t="s">
        <v>26</v>
      </c>
      <c r="F14" s="6" t="s">
        <v>49</v>
      </c>
      <c r="G14" s="7">
        <v>25092</v>
      </c>
      <c r="H14" s="8">
        <f t="shared" si="0"/>
        <v>0.46776779389284517</v>
      </c>
      <c r="I14" s="6" t="s">
        <v>20</v>
      </c>
      <c r="J14" s="7">
        <v>24668</v>
      </c>
      <c r="K14" s="8">
        <f t="shared" si="1"/>
        <v>0.60973379143287931</v>
      </c>
      <c r="L14" s="6" t="s">
        <v>20</v>
      </c>
      <c r="M14" s="7">
        <v>53642</v>
      </c>
      <c r="N14" s="7">
        <v>40457</v>
      </c>
      <c r="O14" s="8">
        <f t="shared" si="2"/>
        <v>0.24579620446664927</v>
      </c>
      <c r="P14" s="15">
        <v>1996</v>
      </c>
      <c r="R14" s="6"/>
      <c r="S14" s="6"/>
      <c r="T14" s="6"/>
    </row>
    <row r="15" spans="1:22" x14ac:dyDescent="0.25">
      <c r="A15" s="14" t="s">
        <v>15</v>
      </c>
      <c r="B15" s="6" t="s">
        <v>56</v>
      </c>
      <c r="C15" s="6" t="s">
        <v>50</v>
      </c>
      <c r="D15" s="6" t="s">
        <v>23</v>
      </c>
      <c r="E15" s="6" t="s">
        <v>26</v>
      </c>
      <c r="F15" s="6" t="s">
        <v>49</v>
      </c>
      <c r="G15" s="7">
        <v>16630</v>
      </c>
      <c r="H15" s="8">
        <f t="shared" si="0"/>
        <v>0.26088729919678716</v>
      </c>
      <c r="I15" s="6" t="s">
        <v>21</v>
      </c>
      <c r="J15" s="7">
        <v>26028</v>
      </c>
      <c r="K15" s="8">
        <f t="shared" si="1"/>
        <v>0.51999840172613576</v>
      </c>
      <c r="L15" s="6" t="s">
        <v>20</v>
      </c>
      <c r="M15" s="7">
        <v>63744</v>
      </c>
      <c r="N15" s="7">
        <v>50054</v>
      </c>
      <c r="O15" s="8">
        <f t="shared" si="2"/>
        <v>0.21476531124497991</v>
      </c>
      <c r="P15" s="15">
        <v>1996</v>
      </c>
      <c r="R15" s="6"/>
      <c r="S15" s="6"/>
      <c r="T15" s="6"/>
    </row>
    <row r="16" spans="1:22" x14ac:dyDescent="0.25">
      <c r="A16" s="14" t="s">
        <v>15</v>
      </c>
      <c r="B16" s="6" t="s">
        <v>36</v>
      </c>
      <c r="C16" s="6" t="s">
        <v>51</v>
      </c>
      <c r="D16" s="6" t="s">
        <v>17</v>
      </c>
      <c r="E16" s="6" t="s">
        <v>26</v>
      </c>
      <c r="F16" s="6" t="s">
        <v>19</v>
      </c>
      <c r="G16" s="7">
        <v>80694</v>
      </c>
      <c r="H16" s="8">
        <f t="shared" si="0"/>
        <v>0.37545539565332703</v>
      </c>
      <c r="I16" s="6" t="s">
        <v>20</v>
      </c>
      <c r="J16" s="7">
        <v>81622</v>
      </c>
      <c r="K16" s="8">
        <f t="shared" si="1"/>
        <v>0.59252430074118168</v>
      </c>
      <c r="L16" s="6" t="s">
        <v>21</v>
      </c>
      <c r="M16" s="7">
        <v>214923</v>
      </c>
      <c r="N16" s="7">
        <v>137753</v>
      </c>
      <c r="O16" s="8">
        <f t="shared" si="2"/>
        <v>0.3590588257189784</v>
      </c>
      <c r="P16" s="15">
        <v>1996</v>
      </c>
      <c r="R16" s="6" t="s">
        <v>256</v>
      </c>
      <c r="S16" s="6" t="s">
        <v>257</v>
      </c>
      <c r="T16" s="6" t="s">
        <v>258</v>
      </c>
    </row>
    <row r="17" spans="1:20" x14ac:dyDescent="0.25">
      <c r="A17" s="14" t="s">
        <v>15</v>
      </c>
      <c r="B17" s="6" t="s">
        <v>242</v>
      </c>
      <c r="C17" s="6" t="s">
        <v>52</v>
      </c>
      <c r="D17" s="6" t="s">
        <v>17</v>
      </c>
      <c r="E17" s="6" t="s">
        <v>26</v>
      </c>
      <c r="F17" s="6" t="s">
        <v>19</v>
      </c>
      <c r="G17" s="7">
        <v>7977</v>
      </c>
      <c r="H17" s="8">
        <f t="shared" si="0"/>
        <v>0.39454941141557026</v>
      </c>
      <c r="I17" s="6" t="s">
        <v>20</v>
      </c>
      <c r="J17" s="7">
        <v>9124</v>
      </c>
      <c r="K17" s="8">
        <f t="shared" si="1"/>
        <v>0.63862252397284247</v>
      </c>
      <c r="L17" s="6" t="s">
        <v>21</v>
      </c>
      <c r="M17" s="7">
        <v>20218</v>
      </c>
      <c r="N17" s="7">
        <v>14287</v>
      </c>
      <c r="O17" s="8">
        <f t="shared" si="2"/>
        <v>0.29335245820555939</v>
      </c>
      <c r="P17" s="15">
        <v>1996</v>
      </c>
      <c r="R17" s="53">
        <f>SUM(M2:M18)</f>
        <v>1670310</v>
      </c>
      <c r="S17" s="53">
        <f>SUM(N2:N18)</f>
        <v>1210743</v>
      </c>
      <c r="T17" s="8">
        <f t="shared" ref="T17" si="3">(R17-S17)/R17</f>
        <v>0.27513874669971444</v>
      </c>
    </row>
    <row r="18" spans="1:20" x14ac:dyDescent="0.25">
      <c r="A18" s="16" t="s">
        <v>15</v>
      </c>
      <c r="B18" s="17" t="s">
        <v>151</v>
      </c>
      <c r="C18" s="17" t="s">
        <v>53</v>
      </c>
      <c r="D18" s="17" t="s">
        <v>17</v>
      </c>
      <c r="E18" s="17" t="s">
        <v>26</v>
      </c>
      <c r="F18" s="17" t="s">
        <v>49</v>
      </c>
      <c r="G18" s="18">
        <v>4065</v>
      </c>
      <c r="H18" s="19">
        <f t="shared" si="0"/>
        <v>0.46293132900580797</v>
      </c>
      <c r="I18" s="17" t="s">
        <v>20</v>
      </c>
      <c r="J18" s="18">
        <v>5395</v>
      </c>
      <c r="K18" s="19">
        <f t="shared" si="1"/>
        <v>0.68972129890053691</v>
      </c>
      <c r="L18" s="17" t="s">
        <v>20</v>
      </c>
      <c r="M18" s="18">
        <v>8781</v>
      </c>
      <c r="N18" s="18">
        <v>7822</v>
      </c>
      <c r="O18" s="19">
        <f t="shared" si="2"/>
        <v>0.109213073681813</v>
      </c>
      <c r="P18" s="20">
        <v>1996</v>
      </c>
      <c r="R18" s="6"/>
      <c r="S18" s="6"/>
      <c r="T18" s="6"/>
    </row>
    <row r="19" spans="1:20" x14ac:dyDescent="0.25">
      <c r="A19" s="6" t="s">
        <v>27</v>
      </c>
      <c r="B19" s="6" t="s">
        <v>54</v>
      </c>
      <c r="C19" s="6" t="s">
        <v>55</v>
      </c>
      <c r="D19" s="6" t="s">
        <v>23</v>
      </c>
      <c r="E19" s="6" t="s">
        <v>26</v>
      </c>
      <c r="F19" s="6" t="s">
        <v>19</v>
      </c>
      <c r="G19" s="7">
        <v>27936</v>
      </c>
      <c r="H19" s="8">
        <f t="shared" si="0"/>
        <v>0.49530158505017552</v>
      </c>
      <c r="I19" s="6" t="s">
        <v>20</v>
      </c>
      <c r="J19" s="7">
        <v>10028</v>
      </c>
      <c r="K19" s="8">
        <f t="shared" si="1"/>
        <v>0.50736149759676197</v>
      </c>
      <c r="L19" s="6" t="s">
        <v>20</v>
      </c>
      <c r="M19" s="7">
        <v>56402</v>
      </c>
      <c r="N19" s="7">
        <v>19765</v>
      </c>
      <c r="O19" s="8">
        <f t="shared" si="2"/>
        <v>0.64956916421403499</v>
      </c>
      <c r="P19" s="13">
        <v>2012</v>
      </c>
      <c r="R19" s="6"/>
      <c r="S19" s="6"/>
      <c r="T19" s="6"/>
    </row>
    <row r="20" spans="1:20" x14ac:dyDescent="0.25">
      <c r="A20" s="14" t="s">
        <v>27</v>
      </c>
      <c r="B20" s="6" t="s">
        <v>56</v>
      </c>
      <c r="C20" s="6" t="s">
        <v>57</v>
      </c>
      <c r="D20" s="6" t="s">
        <v>23</v>
      </c>
      <c r="E20" s="6" t="s">
        <v>26</v>
      </c>
      <c r="F20" s="6" t="s">
        <v>19</v>
      </c>
      <c r="G20" s="7">
        <v>23848</v>
      </c>
      <c r="H20" s="8">
        <f t="shared" si="0"/>
        <v>0.43022857245945412</v>
      </c>
      <c r="I20" s="6" t="s">
        <v>20</v>
      </c>
      <c r="J20" s="7">
        <v>15266</v>
      </c>
      <c r="K20" s="8">
        <f t="shared" si="1"/>
        <v>0.60673264178689246</v>
      </c>
      <c r="L20" s="6" t="s">
        <v>20</v>
      </c>
      <c r="M20" s="7">
        <v>55431</v>
      </c>
      <c r="N20" s="7">
        <v>25161</v>
      </c>
      <c r="O20" s="8">
        <f t="shared" si="2"/>
        <v>0.54608432104778915</v>
      </c>
      <c r="P20" s="15">
        <v>2012</v>
      </c>
      <c r="R20" s="6"/>
      <c r="S20" s="6"/>
      <c r="T20" s="6"/>
    </row>
    <row r="21" spans="1:20" x14ac:dyDescent="0.25">
      <c r="A21" s="14" t="s">
        <v>27</v>
      </c>
      <c r="B21" s="6" t="s">
        <v>54</v>
      </c>
      <c r="C21" s="6" t="s">
        <v>58</v>
      </c>
      <c r="D21" s="6" t="s">
        <v>23</v>
      </c>
      <c r="E21" s="6" t="s">
        <v>26</v>
      </c>
      <c r="F21" s="6" t="s">
        <v>19</v>
      </c>
      <c r="G21" s="7">
        <v>25854</v>
      </c>
      <c r="H21" s="8">
        <f t="shared" si="0"/>
        <v>0.26977617780560337</v>
      </c>
      <c r="I21" s="6" t="s">
        <v>21</v>
      </c>
      <c r="J21" s="7">
        <v>38829</v>
      </c>
      <c r="K21" s="8">
        <f t="shared" si="1"/>
        <v>0.51325129208359221</v>
      </c>
      <c r="L21" s="6" t="s">
        <v>20</v>
      </c>
      <c r="M21" s="7">
        <v>95835</v>
      </c>
      <c r="N21" s="7">
        <v>75653</v>
      </c>
      <c r="O21" s="8">
        <f t="shared" si="2"/>
        <v>0.2105911201544321</v>
      </c>
      <c r="P21" s="15">
        <v>2010</v>
      </c>
      <c r="R21" s="6"/>
      <c r="S21" s="6"/>
      <c r="T21" s="6"/>
    </row>
    <row r="22" spans="1:20" x14ac:dyDescent="0.25">
      <c r="A22" s="14" t="s">
        <v>27</v>
      </c>
      <c r="B22" s="6" t="s">
        <v>77</v>
      </c>
      <c r="C22" s="6" t="s">
        <v>59</v>
      </c>
      <c r="D22" s="6" t="s">
        <v>23</v>
      </c>
      <c r="E22" s="6" t="s">
        <v>18</v>
      </c>
      <c r="F22" s="6" t="s">
        <v>24</v>
      </c>
      <c r="G22" s="7">
        <v>30420</v>
      </c>
      <c r="H22" s="8">
        <f t="shared" si="0"/>
        <v>0.39727315467795016</v>
      </c>
      <c r="I22" s="6" t="s">
        <v>20</v>
      </c>
      <c r="J22" s="7">
        <v>36983</v>
      </c>
      <c r="K22" s="8">
        <f t="shared" si="1"/>
        <v>0.53750454182108853</v>
      </c>
      <c r="L22" s="6" t="s">
        <v>20</v>
      </c>
      <c r="M22" s="7">
        <v>76572</v>
      </c>
      <c r="N22" s="7">
        <v>68805</v>
      </c>
      <c r="O22" s="8">
        <f t="shared" si="2"/>
        <v>0.10143394452280206</v>
      </c>
      <c r="P22" s="15">
        <v>2010</v>
      </c>
      <c r="R22" s="6"/>
      <c r="S22" s="6"/>
      <c r="T22" s="6"/>
    </row>
    <row r="23" spans="1:20" x14ac:dyDescent="0.25">
      <c r="A23" s="14" t="s">
        <v>27</v>
      </c>
      <c r="B23" s="6" t="s">
        <v>242</v>
      </c>
      <c r="C23" s="6" t="s">
        <v>60</v>
      </c>
      <c r="D23" s="6" t="s">
        <v>17</v>
      </c>
      <c r="E23" s="6" t="s">
        <v>26</v>
      </c>
      <c r="F23" s="6" t="s">
        <v>19</v>
      </c>
      <c r="G23" s="7">
        <v>19414</v>
      </c>
      <c r="H23" s="8">
        <f t="shared" si="0"/>
        <v>0.31180136194269564</v>
      </c>
      <c r="I23" s="6" t="s">
        <v>20</v>
      </c>
      <c r="J23" s="7">
        <v>18290</v>
      </c>
      <c r="K23" s="8">
        <f t="shared" si="1"/>
        <v>0.51757315071594323</v>
      </c>
      <c r="L23" s="6" t="s">
        <v>21</v>
      </c>
      <c r="M23" s="7">
        <v>62264</v>
      </c>
      <c r="N23" s="7">
        <v>35338</v>
      </c>
      <c r="O23" s="8">
        <f t="shared" si="2"/>
        <v>0.43244892714891431</v>
      </c>
      <c r="P23" s="15">
        <v>2010</v>
      </c>
      <c r="R23" s="6"/>
      <c r="S23" s="6"/>
      <c r="T23" s="6"/>
    </row>
    <row r="24" spans="1:20" x14ac:dyDescent="0.25">
      <c r="A24" s="14" t="s">
        <v>27</v>
      </c>
      <c r="B24" s="6" t="s">
        <v>36</v>
      </c>
      <c r="C24" s="6" t="s">
        <v>61</v>
      </c>
      <c r="D24" s="6" t="s">
        <v>23</v>
      </c>
      <c r="E24" s="6" t="s">
        <v>18</v>
      </c>
      <c r="F24" s="6" t="s">
        <v>19</v>
      </c>
      <c r="G24" s="7">
        <v>146579</v>
      </c>
      <c r="H24" s="8">
        <f t="shared" si="0"/>
        <v>0.44504865570584934</v>
      </c>
      <c r="I24" s="6" t="s">
        <v>20</v>
      </c>
      <c r="J24" s="7">
        <v>133974</v>
      </c>
      <c r="K24" s="8">
        <f t="shared" si="1"/>
        <v>0.52026313336854202</v>
      </c>
      <c r="L24" s="6" t="s">
        <v>20</v>
      </c>
      <c r="M24" s="7">
        <v>329355</v>
      </c>
      <c r="N24" s="7">
        <v>257512</v>
      </c>
      <c r="O24" s="8">
        <f t="shared" si="2"/>
        <v>0.21813241031713501</v>
      </c>
      <c r="P24" s="15">
        <v>2010</v>
      </c>
      <c r="R24" s="6"/>
      <c r="S24" s="6"/>
      <c r="T24" s="6"/>
    </row>
    <row r="25" spans="1:20" x14ac:dyDescent="0.25">
      <c r="A25" s="14" t="s">
        <v>27</v>
      </c>
      <c r="B25" s="6" t="s">
        <v>56</v>
      </c>
      <c r="C25" s="6" t="s">
        <v>62</v>
      </c>
      <c r="D25" s="6" t="s">
        <v>23</v>
      </c>
      <c r="E25" s="6" t="s">
        <v>26</v>
      </c>
      <c r="F25" s="6" t="s">
        <v>19</v>
      </c>
      <c r="G25" s="7">
        <v>41668</v>
      </c>
      <c r="H25" s="8">
        <f t="shared" si="0"/>
        <v>0.44745122042889512</v>
      </c>
      <c r="I25" s="6" t="s">
        <v>20</v>
      </c>
      <c r="J25" s="7">
        <v>28286</v>
      </c>
      <c r="K25" s="8">
        <f t="shared" si="1"/>
        <v>0.58108385718394351</v>
      </c>
      <c r="L25" s="6" t="s">
        <v>21</v>
      </c>
      <c r="M25" s="7">
        <v>93123</v>
      </c>
      <c r="N25" s="7">
        <v>48678</v>
      </c>
      <c r="O25" s="8">
        <f t="shared" si="2"/>
        <v>0.47727199510325052</v>
      </c>
      <c r="P25" s="15">
        <v>2000</v>
      </c>
      <c r="R25" s="6"/>
      <c r="S25" s="6"/>
      <c r="T25" s="6"/>
    </row>
    <row r="26" spans="1:20" x14ac:dyDescent="0.25">
      <c r="A26" s="14" t="s">
        <v>27</v>
      </c>
      <c r="B26" s="6" t="s">
        <v>36</v>
      </c>
      <c r="C26" s="6" t="s">
        <v>61</v>
      </c>
      <c r="D26" s="6" t="s">
        <v>23</v>
      </c>
      <c r="E26" s="6" t="s">
        <v>18</v>
      </c>
      <c r="F26" s="6" t="s">
        <v>19</v>
      </c>
      <c r="G26" s="7">
        <v>145009</v>
      </c>
      <c r="H26" s="8">
        <f t="shared" si="0"/>
        <v>0.45485741889140874</v>
      </c>
      <c r="I26" s="6" t="s">
        <v>20</v>
      </c>
      <c r="J26" s="7">
        <v>134203</v>
      </c>
      <c r="K26" s="8">
        <f t="shared" si="1"/>
        <v>0.62393301470998452</v>
      </c>
      <c r="L26" s="6" t="s">
        <v>21</v>
      </c>
      <c r="M26" s="7">
        <v>318801</v>
      </c>
      <c r="N26" s="7">
        <v>215092</v>
      </c>
      <c r="O26" s="8">
        <f t="shared" si="2"/>
        <v>0.32530951910439426</v>
      </c>
      <c r="P26" s="15">
        <v>1998</v>
      </c>
      <c r="R26" s="6"/>
      <c r="S26" s="6"/>
      <c r="T26" s="6"/>
    </row>
    <row r="27" spans="1:20" x14ac:dyDescent="0.25">
      <c r="A27" s="14" t="s">
        <v>27</v>
      </c>
      <c r="B27" s="6" t="s">
        <v>36</v>
      </c>
      <c r="C27" s="6" t="s">
        <v>63</v>
      </c>
      <c r="D27" s="6" t="s">
        <v>23</v>
      </c>
      <c r="E27" s="6" t="s">
        <v>26</v>
      </c>
      <c r="F27" s="6" t="s">
        <v>19</v>
      </c>
      <c r="G27" s="7">
        <v>129328</v>
      </c>
      <c r="H27" s="8">
        <f t="shared" si="0"/>
        <v>0.39991712715724503</v>
      </c>
      <c r="I27" s="6" t="s">
        <v>20</v>
      </c>
      <c r="J27" s="7">
        <v>123273</v>
      </c>
      <c r="K27" s="8">
        <f t="shared" si="1"/>
        <v>0.54745663353673157</v>
      </c>
      <c r="L27" s="6" t="s">
        <v>20</v>
      </c>
      <c r="M27" s="7">
        <v>323387</v>
      </c>
      <c r="N27" s="7">
        <v>225174</v>
      </c>
      <c r="O27" s="8">
        <f t="shared" si="2"/>
        <v>0.30370113826467976</v>
      </c>
      <c r="P27" s="15">
        <v>1996</v>
      </c>
      <c r="R27" s="6" t="s">
        <v>256</v>
      </c>
      <c r="S27" s="6" t="s">
        <v>257</v>
      </c>
      <c r="T27" s="6" t="s">
        <v>258</v>
      </c>
    </row>
    <row r="28" spans="1:20" x14ac:dyDescent="0.25">
      <c r="A28" s="14" t="s">
        <v>27</v>
      </c>
      <c r="B28" s="6" t="s">
        <v>54</v>
      </c>
      <c r="C28" s="6" t="s">
        <v>64</v>
      </c>
      <c r="D28" s="6" t="s">
        <v>23</v>
      </c>
      <c r="E28" s="6" t="s">
        <v>26</v>
      </c>
      <c r="F28" s="6" t="s">
        <v>19</v>
      </c>
      <c r="G28" s="7">
        <v>36843</v>
      </c>
      <c r="H28" s="8">
        <f t="shared" si="0"/>
        <v>0.47271584187633919</v>
      </c>
      <c r="I28" s="6" t="s">
        <v>20</v>
      </c>
      <c r="J28" s="7">
        <v>30592</v>
      </c>
      <c r="K28" s="8">
        <f t="shared" si="1"/>
        <v>0.52465314102454164</v>
      </c>
      <c r="L28" s="6" t="s">
        <v>21</v>
      </c>
      <c r="M28" s="7">
        <v>77939</v>
      </c>
      <c r="N28" s="7">
        <v>58309</v>
      </c>
      <c r="O28" s="8">
        <f t="shared" si="2"/>
        <v>0.25186363694684305</v>
      </c>
      <c r="P28" s="15">
        <v>1996</v>
      </c>
      <c r="R28" s="53">
        <f>SUM(M19:M30)</f>
        <v>1579322</v>
      </c>
      <c r="S28" s="53">
        <f>SUM(N19:N30)</f>
        <v>1099351</v>
      </c>
      <c r="T28" s="8">
        <f t="shared" ref="T28" si="4">(R28-S28)/R28</f>
        <v>0.30390952573319435</v>
      </c>
    </row>
    <row r="29" spans="1:20" x14ac:dyDescent="0.25">
      <c r="A29" s="14" t="s">
        <v>27</v>
      </c>
      <c r="B29" s="6" t="s">
        <v>77</v>
      </c>
      <c r="C29" s="6" t="s">
        <v>65</v>
      </c>
      <c r="D29" s="6" t="s">
        <v>23</v>
      </c>
      <c r="E29" s="6" t="s">
        <v>26</v>
      </c>
      <c r="F29" s="6" t="s">
        <v>19</v>
      </c>
      <c r="G29" s="7">
        <v>24732</v>
      </c>
      <c r="H29" s="8">
        <f t="shared" si="0"/>
        <v>0.32411605902550256</v>
      </c>
      <c r="I29" s="6" t="s">
        <v>21</v>
      </c>
      <c r="J29" s="7">
        <v>31435</v>
      </c>
      <c r="K29" s="8">
        <f t="shared" si="1"/>
        <v>0.51317421966827736</v>
      </c>
      <c r="L29" s="6" t="s">
        <v>21</v>
      </c>
      <c r="M29" s="7">
        <v>76306</v>
      </c>
      <c r="N29" s="7">
        <v>61256</v>
      </c>
      <c r="O29" s="8">
        <f t="shared" si="2"/>
        <v>0.19723219668178124</v>
      </c>
      <c r="P29" s="15">
        <v>1996</v>
      </c>
      <c r="R29" s="6"/>
      <c r="S29" s="6"/>
      <c r="T29" s="6"/>
    </row>
    <row r="30" spans="1:20" x14ac:dyDescent="0.25">
      <c r="A30" s="16" t="s">
        <v>27</v>
      </c>
      <c r="B30" s="17" t="s">
        <v>77</v>
      </c>
      <c r="C30" s="17" t="s">
        <v>66</v>
      </c>
      <c r="D30" s="17" t="s">
        <v>17</v>
      </c>
      <c r="E30" s="17" t="s">
        <v>26</v>
      </c>
      <c r="F30" s="17" t="s">
        <v>19</v>
      </c>
      <c r="G30" s="18">
        <v>5422</v>
      </c>
      <c r="H30" s="19">
        <f t="shared" si="0"/>
        <v>0.38987560221471201</v>
      </c>
      <c r="I30" s="17" t="s">
        <v>20</v>
      </c>
      <c r="J30" s="18">
        <v>5991</v>
      </c>
      <c r="K30" s="19">
        <f t="shared" si="1"/>
        <v>0.69598048327137552</v>
      </c>
      <c r="L30" s="17" t="s">
        <v>20</v>
      </c>
      <c r="M30" s="18">
        <v>13907</v>
      </c>
      <c r="N30" s="18">
        <v>8608</v>
      </c>
      <c r="O30" s="19">
        <f t="shared" si="2"/>
        <v>0.38103113539943911</v>
      </c>
      <c r="P30" s="20">
        <v>1996</v>
      </c>
      <c r="R30" s="6"/>
      <c r="S30" s="6"/>
      <c r="T30" s="6"/>
    </row>
    <row r="31" spans="1:20" x14ac:dyDescent="0.25">
      <c r="A31" s="9" t="s">
        <v>30</v>
      </c>
      <c r="B31" s="10" t="s">
        <v>123</v>
      </c>
      <c r="C31" s="10" t="s">
        <v>67</v>
      </c>
      <c r="D31" s="10" t="s">
        <v>17</v>
      </c>
      <c r="E31" s="10" t="s">
        <v>26</v>
      </c>
      <c r="F31" s="10" t="s">
        <v>19</v>
      </c>
      <c r="G31" s="11">
        <v>12981</v>
      </c>
      <c r="H31" s="12">
        <f t="shared" si="0"/>
        <v>0.30971297688068139</v>
      </c>
      <c r="I31" s="10" t="s">
        <v>21</v>
      </c>
      <c r="J31" s="11">
        <v>16292</v>
      </c>
      <c r="K31" s="12">
        <f t="shared" si="1"/>
        <v>0.51936625330740538</v>
      </c>
      <c r="L31" s="10" t="s">
        <v>21</v>
      </c>
      <c r="M31" s="11">
        <v>41913</v>
      </c>
      <c r="N31" s="11">
        <v>31369</v>
      </c>
      <c r="O31" s="12">
        <f t="shared" si="2"/>
        <v>0.25156872569369887</v>
      </c>
      <c r="P31" s="13">
        <v>2000</v>
      </c>
      <c r="R31" s="6"/>
      <c r="S31" s="6"/>
      <c r="T31" s="6"/>
    </row>
    <row r="32" spans="1:20" x14ac:dyDescent="0.25">
      <c r="A32" s="14" t="s">
        <v>30</v>
      </c>
      <c r="B32" s="6" t="s">
        <v>77</v>
      </c>
      <c r="C32" s="6" t="s">
        <v>68</v>
      </c>
      <c r="D32" s="6" t="s">
        <v>23</v>
      </c>
      <c r="E32" s="6" t="s">
        <v>26</v>
      </c>
      <c r="F32" s="6" t="s">
        <v>19</v>
      </c>
      <c r="G32" s="7">
        <v>68588</v>
      </c>
      <c r="H32" s="8">
        <f t="shared" si="0"/>
        <v>0.48415628419157875</v>
      </c>
      <c r="I32" s="6" t="s">
        <v>20</v>
      </c>
      <c r="J32" s="7">
        <v>75587</v>
      </c>
      <c r="K32" s="8">
        <f t="shared" si="1"/>
        <v>0.64458827943784969</v>
      </c>
      <c r="L32" s="6" t="s">
        <v>21</v>
      </c>
      <c r="M32" s="7">
        <v>141665</v>
      </c>
      <c r="N32" s="7">
        <v>117264</v>
      </c>
      <c r="O32" s="8">
        <f t="shared" si="2"/>
        <v>0.17224437934563935</v>
      </c>
      <c r="P32" s="15">
        <v>1996</v>
      </c>
      <c r="R32" s="6"/>
      <c r="S32" s="6"/>
      <c r="T32" s="6"/>
    </row>
    <row r="33" spans="1:20" x14ac:dyDescent="0.25">
      <c r="A33" s="14" t="s">
        <v>30</v>
      </c>
      <c r="B33" s="6" t="s">
        <v>126</v>
      </c>
      <c r="C33" s="6" t="s">
        <v>69</v>
      </c>
      <c r="D33" s="6" t="s">
        <v>23</v>
      </c>
      <c r="E33" s="6" t="s">
        <v>26</v>
      </c>
      <c r="F33" s="6" t="s">
        <v>19</v>
      </c>
      <c r="G33" s="7">
        <v>16753</v>
      </c>
      <c r="H33" s="8">
        <f t="shared" si="0"/>
        <v>0.24884511979561219</v>
      </c>
      <c r="I33" s="6" t="s">
        <v>21</v>
      </c>
      <c r="J33" s="7">
        <v>23633</v>
      </c>
      <c r="K33" s="8">
        <f t="shared" si="1"/>
        <v>0.56179428055245206</v>
      </c>
      <c r="L33" s="6" t="s">
        <v>21</v>
      </c>
      <c r="M33" s="7">
        <v>67323</v>
      </c>
      <c r="N33" s="7">
        <v>42067</v>
      </c>
      <c r="O33" s="8">
        <f t="shared" si="2"/>
        <v>0.37514668092628078</v>
      </c>
      <c r="P33" s="15">
        <v>1996</v>
      </c>
      <c r="R33" s="6"/>
      <c r="S33" s="6"/>
      <c r="T33" s="6"/>
    </row>
    <row r="34" spans="1:20" x14ac:dyDescent="0.25">
      <c r="A34" s="14" t="s">
        <v>30</v>
      </c>
      <c r="B34" s="6" t="s">
        <v>237</v>
      </c>
      <c r="C34" s="6" t="s">
        <v>70</v>
      </c>
      <c r="D34" s="6" t="s">
        <v>23</v>
      </c>
      <c r="E34" s="6" t="s">
        <v>26</v>
      </c>
      <c r="F34" s="6" t="s">
        <v>19</v>
      </c>
      <c r="G34" s="7">
        <v>21142</v>
      </c>
      <c r="H34" s="8">
        <f t="shared" si="0"/>
        <v>0.47366416489302116</v>
      </c>
      <c r="I34" s="6" t="s">
        <v>20</v>
      </c>
      <c r="J34" s="7">
        <v>23439</v>
      </c>
      <c r="K34" s="8">
        <f t="shared" si="1"/>
        <v>0.65073988728171239</v>
      </c>
      <c r="L34" s="6" t="s">
        <v>21</v>
      </c>
      <c r="M34" s="7">
        <v>44635</v>
      </c>
      <c r="N34" s="7">
        <v>36019</v>
      </c>
      <c r="O34" s="8">
        <f t="shared" si="2"/>
        <v>0.19303237369777082</v>
      </c>
      <c r="P34" s="15">
        <v>1996</v>
      </c>
      <c r="R34" s="6"/>
      <c r="S34" s="6"/>
      <c r="T34" s="6"/>
    </row>
    <row r="35" spans="1:20" x14ac:dyDescent="0.25">
      <c r="A35" s="14" t="s">
        <v>30</v>
      </c>
      <c r="B35" s="6" t="s">
        <v>77</v>
      </c>
      <c r="C35" s="6" t="s">
        <v>71</v>
      </c>
      <c r="D35" s="6" t="s">
        <v>17</v>
      </c>
      <c r="E35" s="6" t="s">
        <v>26</v>
      </c>
      <c r="F35" s="6" t="s">
        <v>49</v>
      </c>
      <c r="G35" s="7">
        <v>10961</v>
      </c>
      <c r="H35" s="8">
        <f t="shared" si="0"/>
        <v>0.47681398990777796</v>
      </c>
      <c r="I35" s="6" t="s">
        <v>20</v>
      </c>
      <c r="J35" s="7">
        <v>7803</v>
      </c>
      <c r="K35" s="8">
        <f t="shared" si="1"/>
        <v>0.50794167426116388</v>
      </c>
      <c r="L35" s="6" t="s">
        <v>20</v>
      </c>
      <c r="M35" s="7">
        <v>22988</v>
      </c>
      <c r="N35" s="7">
        <v>15362</v>
      </c>
      <c r="O35" s="8">
        <f t="shared" si="2"/>
        <v>0.33173829824256135</v>
      </c>
      <c r="P35" s="15">
        <v>1996</v>
      </c>
      <c r="R35" s="6"/>
      <c r="S35" s="6"/>
      <c r="T35" s="6"/>
    </row>
    <row r="36" spans="1:20" x14ac:dyDescent="0.25">
      <c r="A36" s="14" t="s">
        <v>30</v>
      </c>
      <c r="B36" s="6" t="s">
        <v>36</v>
      </c>
      <c r="C36" s="6" t="s">
        <v>72</v>
      </c>
      <c r="D36" s="6" t="s">
        <v>23</v>
      </c>
      <c r="E36" s="6" t="s">
        <v>26</v>
      </c>
      <c r="F36" s="6" t="s">
        <v>19</v>
      </c>
      <c r="G36" s="7">
        <v>255605</v>
      </c>
      <c r="H36" s="8">
        <f t="shared" si="0"/>
        <v>0.33780560170115359</v>
      </c>
      <c r="I36" s="6" t="s">
        <v>20</v>
      </c>
      <c r="J36" s="7">
        <v>221424</v>
      </c>
      <c r="K36" s="8">
        <f t="shared" si="1"/>
        <v>0.58086044071353615</v>
      </c>
      <c r="L36" s="6" t="s">
        <v>20</v>
      </c>
      <c r="M36" s="7">
        <v>756663</v>
      </c>
      <c r="N36" s="7">
        <v>381200</v>
      </c>
      <c r="O36" s="8">
        <f t="shared" si="2"/>
        <v>0.49620901246658022</v>
      </c>
      <c r="P36" s="15">
        <v>1994</v>
      </c>
      <c r="R36" s="6" t="s">
        <v>256</v>
      </c>
      <c r="S36" s="6" t="s">
        <v>257</v>
      </c>
      <c r="T36" s="6" t="s">
        <v>258</v>
      </c>
    </row>
    <row r="37" spans="1:20" x14ac:dyDescent="0.25">
      <c r="A37" s="14" t="s">
        <v>30</v>
      </c>
      <c r="B37" s="6" t="s">
        <v>238</v>
      </c>
      <c r="C37" s="6" t="s">
        <v>73</v>
      </c>
      <c r="D37" s="6" t="s">
        <v>23</v>
      </c>
      <c r="E37" s="6" t="s">
        <v>26</v>
      </c>
      <c r="F37" s="6" t="s">
        <v>49</v>
      </c>
      <c r="G37" s="7">
        <v>12983</v>
      </c>
      <c r="H37" s="8">
        <f t="shared" si="0"/>
        <v>0.36269415577159458</v>
      </c>
      <c r="I37" s="6" t="s">
        <v>20</v>
      </c>
      <c r="J37" s="7">
        <v>10795</v>
      </c>
      <c r="K37" s="8">
        <f t="shared" si="1"/>
        <v>0.65595187458224469</v>
      </c>
      <c r="L37" s="6" t="s">
        <v>20</v>
      </c>
      <c r="M37" s="7">
        <v>35796</v>
      </c>
      <c r="N37" s="7">
        <v>16457</v>
      </c>
      <c r="O37" s="8">
        <f t="shared" si="2"/>
        <v>0.54025589451335343</v>
      </c>
      <c r="P37" s="15">
        <v>1994</v>
      </c>
      <c r="R37" s="53">
        <f>SUM(M31:M39)</f>
        <v>1209285</v>
      </c>
      <c r="S37" s="53">
        <f>SUM(N31:N39)</f>
        <v>708689</v>
      </c>
      <c r="T37" s="8">
        <f t="shared" ref="T37" si="5">(R37-S37)/R37</f>
        <v>0.41396031539298017</v>
      </c>
    </row>
    <row r="38" spans="1:20" x14ac:dyDescent="0.25">
      <c r="A38" s="14" t="s">
        <v>30</v>
      </c>
      <c r="B38" s="6" t="s">
        <v>54</v>
      </c>
      <c r="C38" s="6" t="s">
        <v>74</v>
      </c>
      <c r="D38" s="6" t="s">
        <v>17</v>
      </c>
      <c r="E38" s="6" t="s">
        <v>26</v>
      </c>
      <c r="F38" s="6" t="s">
        <v>19</v>
      </c>
      <c r="G38" s="7">
        <v>12114</v>
      </c>
      <c r="H38" s="8">
        <f t="shared" si="0"/>
        <v>0.30594772067180198</v>
      </c>
      <c r="I38" s="6" t="s">
        <v>21</v>
      </c>
      <c r="J38" s="7">
        <v>18713</v>
      </c>
      <c r="K38" s="8">
        <f t="shared" si="1"/>
        <v>0.54436234582266696</v>
      </c>
      <c r="L38" s="6" t="s">
        <v>21</v>
      </c>
      <c r="M38" s="7">
        <v>39595</v>
      </c>
      <c r="N38" s="7">
        <v>34376</v>
      </c>
      <c r="O38" s="8">
        <f t="shared" si="2"/>
        <v>0.13180957191564591</v>
      </c>
      <c r="P38" s="15">
        <v>1994</v>
      </c>
      <c r="R38" s="6"/>
      <c r="S38" s="6"/>
      <c r="T38" s="6"/>
    </row>
    <row r="39" spans="1:20" x14ac:dyDescent="0.25">
      <c r="A39" s="16" t="s">
        <v>30</v>
      </c>
      <c r="B39" s="17" t="s">
        <v>178</v>
      </c>
      <c r="C39" s="17" t="s">
        <v>75</v>
      </c>
      <c r="D39" s="17" t="s">
        <v>17</v>
      </c>
      <c r="E39" s="17" t="s">
        <v>26</v>
      </c>
      <c r="F39" s="17" t="s">
        <v>19</v>
      </c>
      <c r="G39" s="18">
        <v>13969</v>
      </c>
      <c r="H39" s="19">
        <f t="shared" si="0"/>
        <v>0.23794436779259714</v>
      </c>
      <c r="I39" s="17" t="s">
        <v>20</v>
      </c>
      <c r="J39" s="18">
        <v>18739</v>
      </c>
      <c r="K39" s="19">
        <f t="shared" si="1"/>
        <v>0.54198120028922636</v>
      </c>
      <c r="L39" s="17" t="s">
        <v>21</v>
      </c>
      <c r="M39" s="18">
        <v>58707</v>
      </c>
      <c r="N39" s="18">
        <v>34575</v>
      </c>
      <c r="O39" s="19">
        <f t="shared" si="2"/>
        <v>0.41105830650518677</v>
      </c>
      <c r="P39" s="20">
        <v>1994</v>
      </c>
      <c r="R39" s="6"/>
      <c r="S39" s="6"/>
      <c r="T39" s="6"/>
    </row>
    <row r="40" spans="1:20" x14ac:dyDescent="0.25">
      <c r="A40" s="9" t="s">
        <v>76</v>
      </c>
      <c r="B40" s="10" t="s">
        <v>54</v>
      </c>
      <c r="C40" s="10" t="s">
        <v>339</v>
      </c>
      <c r="D40" s="10" t="s">
        <v>17</v>
      </c>
      <c r="E40" s="10" t="s">
        <v>26</v>
      </c>
      <c r="F40" s="10" t="s">
        <v>19</v>
      </c>
      <c r="G40" s="11">
        <v>18971</v>
      </c>
      <c r="H40" s="12">
        <f t="shared" si="0"/>
        <v>0.3622078814724301</v>
      </c>
      <c r="I40" s="10" t="s">
        <v>20</v>
      </c>
      <c r="J40" s="11">
        <v>22861</v>
      </c>
      <c r="K40" s="12">
        <f t="shared" si="1"/>
        <v>0.53813379784379267</v>
      </c>
      <c r="L40" s="10" t="s">
        <v>21</v>
      </c>
      <c r="M40" s="11">
        <v>52376</v>
      </c>
      <c r="N40" s="11">
        <v>42482</v>
      </c>
      <c r="O40" s="12">
        <f t="shared" si="2"/>
        <v>0.18890331449518863</v>
      </c>
      <c r="P40" s="13">
        <v>2014</v>
      </c>
      <c r="R40" s="6"/>
      <c r="S40" s="6"/>
      <c r="T40" s="6"/>
    </row>
    <row r="41" spans="1:20" x14ac:dyDescent="0.25">
      <c r="A41" s="14" t="s">
        <v>76</v>
      </c>
      <c r="B41" s="34" t="s">
        <v>54</v>
      </c>
      <c r="C41" s="34" t="s">
        <v>340</v>
      </c>
      <c r="D41" s="34" t="s">
        <v>23</v>
      </c>
      <c r="E41" s="34" t="s">
        <v>26</v>
      </c>
      <c r="F41" s="34" t="s">
        <v>24</v>
      </c>
      <c r="G41" s="7">
        <v>6148</v>
      </c>
      <c r="H41" s="8">
        <f t="shared" si="0"/>
        <v>0.33955594830442948</v>
      </c>
      <c r="I41" s="34" t="s">
        <v>20</v>
      </c>
      <c r="J41" s="7">
        <v>6526</v>
      </c>
      <c r="K41" s="8">
        <f t="shared" si="1"/>
        <v>0.63089713843774164</v>
      </c>
      <c r="L41" s="34" t="s">
        <v>20</v>
      </c>
      <c r="M41" s="7">
        <v>18106</v>
      </c>
      <c r="N41" s="7">
        <v>10344</v>
      </c>
      <c r="O41" s="8">
        <f t="shared" si="2"/>
        <v>0.42869766928090136</v>
      </c>
      <c r="P41" s="15">
        <v>2014</v>
      </c>
      <c r="R41" s="6"/>
      <c r="S41" s="6"/>
      <c r="T41" s="6"/>
    </row>
    <row r="42" spans="1:20" x14ac:dyDescent="0.25">
      <c r="A42" s="14" t="s">
        <v>76</v>
      </c>
      <c r="B42" s="34" t="s">
        <v>240</v>
      </c>
      <c r="C42" s="34" t="s">
        <v>341</v>
      </c>
      <c r="D42" s="34" t="s">
        <v>17</v>
      </c>
      <c r="E42" s="34" t="s">
        <v>26</v>
      </c>
      <c r="F42" s="34" t="s">
        <v>19</v>
      </c>
      <c r="G42" s="7">
        <v>17408</v>
      </c>
      <c r="H42" s="8">
        <f t="shared" si="0"/>
        <v>0.33496247835289589</v>
      </c>
      <c r="I42" s="34" t="s">
        <v>20</v>
      </c>
      <c r="J42" s="7">
        <v>26961</v>
      </c>
      <c r="K42" s="8">
        <f t="shared" si="1"/>
        <v>0.5431961961558609</v>
      </c>
      <c r="L42" s="34" t="s">
        <v>21</v>
      </c>
      <c r="M42" s="7">
        <v>51970</v>
      </c>
      <c r="N42" s="7">
        <v>49634</v>
      </c>
      <c r="O42" s="8">
        <f t="shared" si="2"/>
        <v>4.4949009043679045E-2</v>
      </c>
      <c r="P42" s="15">
        <v>2014</v>
      </c>
      <c r="R42" s="6"/>
      <c r="S42" s="6"/>
      <c r="T42" s="6"/>
    </row>
    <row r="43" spans="1:20" x14ac:dyDescent="0.25">
      <c r="A43" s="14" t="s">
        <v>76</v>
      </c>
      <c r="B43" s="34" t="s">
        <v>126</v>
      </c>
      <c r="C43" s="34" t="s">
        <v>342</v>
      </c>
      <c r="D43" s="34" t="s">
        <v>17</v>
      </c>
      <c r="E43" s="34" t="s">
        <v>26</v>
      </c>
      <c r="F43" s="34" t="s">
        <v>19</v>
      </c>
      <c r="G43" s="7">
        <v>20862</v>
      </c>
      <c r="H43" s="8">
        <f t="shared" si="0"/>
        <v>0.365942219649529</v>
      </c>
      <c r="I43" s="34" t="s">
        <v>20</v>
      </c>
      <c r="J43" s="7">
        <v>34641</v>
      </c>
      <c r="K43" s="8">
        <f t="shared" si="1"/>
        <v>0.660646514732526</v>
      </c>
      <c r="L43" s="34" t="s">
        <v>21</v>
      </c>
      <c r="M43" s="7">
        <v>57009</v>
      </c>
      <c r="N43" s="7">
        <v>52435</v>
      </c>
      <c r="O43" s="8">
        <f t="shared" si="2"/>
        <v>8.0232945675244263E-2</v>
      </c>
      <c r="P43" s="15">
        <v>2014</v>
      </c>
      <c r="R43" s="6"/>
      <c r="S43" s="6"/>
      <c r="T43" s="6"/>
    </row>
    <row r="44" spans="1:20" x14ac:dyDescent="0.25">
      <c r="A44" s="14" t="s">
        <v>76</v>
      </c>
      <c r="B44" s="34" t="s">
        <v>36</v>
      </c>
      <c r="C44" s="34" t="s">
        <v>343</v>
      </c>
      <c r="D44" s="34" t="s">
        <v>17</v>
      </c>
      <c r="E44" s="34" t="s">
        <v>26</v>
      </c>
      <c r="F44" s="34" t="s">
        <v>19</v>
      </c>
      <c r="G44" s="7">
        <v>185466</v>
      </c>
      <c r="H44" s="8">
        <f t="shared" si="0"/>
        <v>0.30637559778972667</v>
      </c>
      <c r="I44" s="34" t="s">
        <v>20</v>
      </c>
      <c r="J44" s="7">
        <v>245725</v>
      </c>
      <c r="K44" s="8">
        <f t="shared" si="1"/>
        <v>0.50883379787044591</v>
      </c>
      <c r="L44" s="34" t="s">
        <v>21</v>
      </c>
      <c r="M44" s="7">
        <v>605355</v>
      </c>
      <c r="N44" s="7">
        <v>482918</v>
      </c>
      <c r="O44" s="8">
        <f t="shared" si="2"/>
        <v>0.20225652716174808</v>
      </c>
      <c r="P44" s="15">
        <v>2014</v>
      </c>
      <c r="R44" s="6"/>
      <c r="S44" s="6"/>
      <c r="T44" s="6"/>
    </row>
    <row r="45" spans="1:20" s="6" customFormat="1" x14ac:dyDescent="0.25">
      <c r="A45" s="14" t="s">
        <v>76</v>
      </c>
      <c r="B45" s="6" t="s">
        <v>77</v>
      </c>
      <c r="C45" s="6" t="s">
        <v>78</v>
      </c>
      <c r="D45" s="6" t="s">
        <v>17</v>
      </c>
      <c r="E45" s="6" t="s">
        <v>26</v>
      </c>
      <c r="F45" s="6" t="s">
        <v>19</v>
      </c>
      <c r="G45" s="7">
        <v>8614</v>
      </c>
      <c r="H45" s="8">
        <f t="shared" ref="H45" si="6">G45/M45</f>
        <v>0.31940375987244612</v>
      </c>
      <c r="I45" s="6" t="s">
        <v>21</v>
      </c>
      <c r="J45" s="7">
        <v>2705</v>
      </c>
      <c r="K45" s="8">
        <f t="shared" ref="K45" si="7">J45/N45</f>
        <v>0.54957334416903703</v>
      </c>
      <c r="L45" s="6" t="s">
        <v>20</v>
      </c>
      <c r="M45" s="7">
        <v>26969</v>
      </c>
      <c r="N45" s="7">
        <v>4922</v>
      </c>
      <c r="O45" s="8">
        <f t="shared" ref="O45" si="8">(M45-N45)/M45</f>
        <v>0.81749415996143726</v>
      </c>
      <c r="P45" s="15">
        <v>2012</v>
      </c>
    </row>
    <row r="46" spans="1:20" x14ac:dyDescent="0.25">
      <c r="A46" s="14" t="s">
        <v>76</v>
      </c>
      <c r="B46" s="6" t="s">
        <v>79</v>
      </c>
      <c r="C46" s="6" t="s">
        <v>80</v>
      </c>
      <c r="D46" s="6" t="s">
        <v>17</v>
      </c>
      <c r="E46" s="6" t="s">
        <v>26</v>
      </c>
      <c r="F46" s="6" t="s">
        <v>19</v>
      </c>
      <c r="G46" s="7">
        <v>45894</v>
      </c>
      <c r="H46" s="8">
        <f t="shared" si="0"/>
        <v>0.41803905851490197</v>
      </c>
      <c r="I46" s="6" t="s">
        <v>20</v>
      </c>
      <c r="J46" s="7">
        <v>39016</v>
      </c>
      <c r="K46" s="8">
        <f t="shared" si="1"/>
        <v>0.54619013621155488</v>
      </c>
      <c r="L46" s="6" t="s">
        <v>21</v>
      </c>
      <c r="M46" s="7">
        <v>109784</v>
      </c>
      <c r="N46" s="7">
        <v>71433</v>
      </c>
      <c r="O46" s="8">
        <f t="shared" si="2"/>
        <v>0.34933141441375792</v>
      </c>
      <c r="P46" s="15">
        <v>2012</v>
      </c>
      <c r="R46" s="6"/>
      <c r="S46" s="6"/>
      <c r="T46" s="6"/>
    </row>
    <row r="47" spans="1:20" x14ac:dyDescent="0.25">
      <c r="A47" s="14" t="s">
        <v>76</v>
      </c>
      <c r="B47" s="6" t="s">
        <v>81</v>
      </c>
      <c r="C47" s="6" t="s">
        <v>82</v>
      </c>
      <c r="D47" s="6" t="s">
        <v>17</v>
      </c>
      <c r="E47" s="6" t="s">
        <v>26</v>
      </c>
      <c r="F47" s="6" t="s">
        <v>49</v>
      </c>
      <c r="G47" s="7">
        <v>20551</v>
      </c>
      <c r="H47" s="8">
        <f t="shared" si="0"/>
        <v>0.34223147377185681</v>
      </c>
      <c r="I47" s="6" t="s">
        <v>20</v>
      </c>
      <c r="J47" s="7">
        <v>13785</v>
      </c>
      <c r="K47" s="8">
        <f t="shared" si="1"/>
        <v>0.50290029550180582</v>
      </c>
      <c r="L47" s="6" t="s">
        <v>20</v>
      </c>
      <c r="M47" s="7">
        <v>60050</v>
      </c>
      <c r="N47" s="7">
        <v>27411</v>
      </c>
      <c r="O47" s="8">
        <f t="shared" si="2"/>
        <v>0.54353039134054959</v>
      </c>
      <c r="P47" s="15">
        <v>2012</v>
      </c>
      <c r="R47" s="6"/>
      <c r="S47" s="6"/>
      <c r="T47" s="6"/>
    </row>
    <row r="48" spans="1:20" x14ac:dyDescent="0.25">
      <c r="A48" s="14" t="s">
        <v>76</v>
      </c>
      <c r="B48" s="6" t="s">
        <v>151</v>
      </c>
      <c r="C48" s="6" t="s">
        <v>83</v>
      </c>
      <c r="D48" s="6" t="s">
        <v>17</v>
      </c>
      <c r="E48" s="6" t="s">
        <v>26</v>
      </c>
      <c r="F48" s="6" t="s">
        <v>19</v>
      </c>
      <c r="G48" s="7">
        <v>27634</v>
      </c>
      <c r="H48" s="8">
        <f t="shared" si="0"/>
        <v>0.36291286361547048</v>
      </c>
      <c r="I48" s="6" t="s">
        <v>20</v>
      </c>
      <c r="J48" s="7">
        <v>39987</v>
      </c>
      <c r="K48" s="8">
        <f t="shared" si="1"/>
        <v>0.55994006693459175</v>
      </c>
      <c r="L48" s="6" t="s">
        <v>21</v>
      </c>
      <c r="M48" s="7">
        <v>76145</v>
      </c>
      <c r="N48" s="7">
        <v>71413</v>
      </c>
      <c r="O48" s="8">
        <f t="shared" si="2"/>
        <v>6.2144592553680475E-2</v>
      </c>
      <c r="P48" s="15">
        <v>2010</v>
      </c>
      <c r="R48" s="6"/>
      <c r="S48" s="6"/>
      <c r="T48" s="6"/>
    </row>
    <row r="49" spans="1:20" x14ac:dyDescent="0.25">
      <c r="A49" s="14" t="s">
        <v>76</v>
      </c>
      <c r="B49" s="6" t="s">
        <v>79</v>
      </c>
      <c r="C49" s="6" t="s">
        <v>84</v>
      </c>
      <c r="D49" s="6" t="s">
        <v>17</v>
      </c>
      <c r="E49" s="6" t="s">
        <v>26</v>
      </c>
      <c r="F49" s="6" t="s">
        <v>19</v>
      </c>
      <c r="G49" s="7">
        <v>38851</v>
      </c>
      <c r="H49" s="8">
        <f t="shared" si="0"/>
        <v>0.49471552997504203</v>
      </c>
      <c r="I49" s="6" t="s">
        <v>20</v>
      </c>
      <c r="J49" s="7">
        <v>41878</v>
      </c>
      <c r="K49" s="8">
        <f t="shared" si="1"/>
        <v>0.55209418216814099</v>
      </c>
      <c r="L49" s="6" t="s">
        <v>21</v>
      </c>
      <c r="M49" s="7">
        <v>78532</v>
      </c>
      <c r="N49" s="7">
        <v>75853</v>
      </c>
      <c r="O49" s="8">
        <f t="shared" si="2"/>
        <v>3.4113482402078135E-2</v>
      </c>
      <c r="P49" s="15">
        <v>2010</v>
      </c>
      <c r="R49" s="6"/>
      <c r="S49" s="6"/>
      <c r="T49" s="6"/>
    </row>
    <row r="50" spans="1:20" x14ac:dyDescent="0.25">
      <c r="A50" s="14" t="s">
        <v>76</v>
      </c>
      <c r="B50" s="6" t="s">
        <v>81</v>
      </c>
      <c r="C50" s="6" t="s">
        <v>85</v>
      </c>
      <c r="D50" s="6" t="s">
        <v>17</v>
      </c>
      <c r="E50" s="6" t="s">
        <v>26</v>
      </c>
      <c r="F50" s="6" t="s">
        <v>19</v>
      </c>
      <c r="G50" s="7">
        <v>11709</v>
      </c>
      <c r="H50" s="8">
        <f t="shared" si="0"/>
        <v>0.42613822469701934</v>
      </c>
      <c r="I50" s="6" t="s">
        <v>20</v>
      </c>
      <c r="J50" s="7">
        <v>14256</v>
      </c>
      <c r="K50" s="8">
        <f t="shared" si="1"/>
        <v>0.62036553524804172</v>
      </c>
      <c r="L50" s="6" t="s">
        <v>20</v>
      </c>
      <c r="M50" s="7">
        <v>27477</v>
      </c>
      <c r="N50" s="7">
        <v>22980</v>
      </c>
      <c r="O50" s="8">
        <f t="shared" si="2"/>
        <v>0.1636641554754886</v>
      </c>
      <c r="P50" s="15">
        <v>2010</v>
      </c>
      <c r="R50" s="6"/>
      <c r="S50" s="6"/>
      <c r="T50" s="6"/>
    </row>
    <row r="51" spans="1:20" x14ac:dyDescent="0.25">
      <c r="A51" s="14" t="s">
        <v>76</v>
      </c>
      <c r="B51" s="6" t="s">
        <v>239</v>
      </c>
      <c r="C51" s="6" t="s">
        <v>86</v>
      </c>
      <c r="D51" s="6" t="s">
        <v>17</v>
      </c>
      <c r="E51" s="6" t="s">
        <v>26</v>
      </c>
      <c r="F51" s="6" t="s">
        <v>19</v>
      </c>
      <c r="G51" s="7">
        <v>7234</v>
      </c>
      <c r="H51" s="8">
        <f t="shared" si="0"/>
        <v>0.2940530872728751</v>
      </c>
      <c r="I51" s="6" t="s">
        <v>20</v>
      </c>
      <c r="J51" s="7">
        <v>15286</v>
      </c>
      <c r="K51" s="8">
        <f t="shared" si="1"/>
        <v>0.67532582284073339</v>
      </c>
      <c r="L51" s="6" t="s">
        <v>20</v>
      </c>
      <c r="M51" s="7">
        <v>24601</v>
      </c>
      <c r="N51" s="7">
        <v>22635</v>
      </c>
      <c r="O51" s="8">
        <f t="shared" si="2"/>
        <v>7.9915450591439369E-2</v>
      </c>
      <c r="P51" s="15">
        <v>2010</v>
      </c>
      <c r="R51" s="6"/>
      <c r="S51" s="6"/>
      <c r="T51" s="6"/>
    </row>
    <row r="52" spans="1:20" x14ac:dyDescent="0.25">
      <c r="A52" s="14" t="s">
        <v>76</v>
      </c>
      <c r="B52" s="6" t="s">
        <v>36</v>
      </c>
      <c r="C52" s="6" t="s">
        <v>87</v>
      </c>
      <c r="D52" s="6" t="s">
        <v>23</v>
      </c>
      <c r="E52" s="6" t="s">
        <v>26</v>
      </c>
      <c r="F52" s="6" t="s">
        <v>19</v>
      </c>
      <c r="G52" s="7">
        <v>169635</v>
      </c>
      <c r="H52" s="8">
        <f t="shared" si="0"/>
        <v>0.34392955764700156</v>
      </c>
      <c r="I52" s="6" t="s">
        <v>21</v>
      </c>
      <c r="J52" s="7">
        <v>191061</v>
      </c>
      <c r="K52" s="8">
        <f t="shared" si="1"/>
        <v>0.59883593372908661</v>
      </c>
      <c r="L52" s="6" t="s">
        <v>20</v>
      </c>
      <c r="M52" s="7">
        <v>493226</v>
      </c>
      <c r="N52" s="7">
        <v>319054</v>
      </c>
      <c r="O52" s="8">
        <f t="shared" si="2"/>
        <v>0.35312818059064199</v>
      </c>
      <c r="P52" s="15">
        <v>2008</v>
      </c>
      <c r="R52" s="6"/>
      <c r="S52" s="6"/>
      <c r="T52" s="6"/>
    </row>
    <row r="53" spans="1:20" x14ac:dyDescent="0.25">
      <c r="A53" s="14" t="s">
        <v>76</v>
      </c>
      <c r="B53" s="6" t="s">
        <v>56</v>
      </c>
      <c r="C53" s="6" t="s">
        <v>88</v>
      </c>
      <c r="D53" s="6" t="s">
        <v>23</v>
      </c>
      <c r="E53" s="6" t="s">
        <v>26</v>
      </c>
      <c r="F53" s="6" t="s">
        <v>24</v>
      </c>
      <c r="G53" s="7">
        <v>27529</v>
      </c>
      <c r="H53" s="8">
        <f t="shared" si="0"/>
        <v>0.44403045259524498</v>
      </c>
      <c r="I53" s="6" t="s">
        <v>21</v>
      </c>
      <c r="J53" s="7">
        <v>41281</v>
      </c>
      <c r="K53" s="8">
        <f t="shared" si="1"/>
        <v>0.58808194199099662</v>
      </c>
      <c r="L53" s="6" t="s">
        <v>21</v>
      </c>
      <c r="M53" s="7">
        <v>61998</v>
      </c>
      <c r="N53" s="7">
        <v>70196</v>
      </c>
      <c r="O53" s="8">
        <f t="shared" si="2"/>
        <v>-0.13223007193780445</v>
      </c>
      <c r="P53" s="15">
        <v>2006</v>
      </c>
      <c r="R53" s="6"/>
      <c r="S53" s="6"/>
      <c r="T53" s="6"/>
    </row>
    <row r="54" spans="1:20" x14ac:dyDescent="0.25">
      <c r="A54" s="14" t="s">
        <v>76</v>
      </c>
      <c r="B54" s="6" t="s">
        <v>36</v>
      </c>
      <c r="C54" s="6" t="s">
        <v>89</v>
      </c>
      <c r="D54" s="6" t="s">
        <v>23</v>
      </c>
      <c r="E54" s="6" t="s">
        <v>18</v>
      </c>
      <c r="F54" s="6" t="s">
        <v>24</v>
      </c>
      <c r="G54" s="7">
        <v>258469</v>
      </c>
      <c r="H54" s="8">
        <f t="shared" si="0"/>
        <v>0.41347432072498658</v>
      </c>
      <c r="I54" s="6" t="s">
        <v>20</v>
      </c>
      <c r="J54" s="7">
        <v>161733</v>
      </c>
      <c r="K54" s="8">
        <f t="shared" si="1"/>
        <v>0.5940409683426443</v>
      </c>
      <c r="L54" s="6" t="s">
        <v>20</v>
      </c>
      <c r="M54" s="7">
        <v>625115</v>
      </c>
      <c r="N54" s="7">
        <v>272259</v>
      </c>
      <c r="O54" s="8">
        <f t="shared" si="2"/>
        <v>0.56446573830415203</v>
      </c>
      <c r="P54" s="15">
        <v>2004</v>
      </c>
      <c r="R54" s="6"/>
      <c r="S54" s="6"/>
      <c r="T54" s="6"/>
    </row>
    <row r="55" spans="1:20" x14ac:dyDescent="0.25">
      <c r="A55" s="14" t="s">
        <v>76</v>
      </c>
      <c r="B55" s="6" t="s">
        <v>246</v>
      </c>
      <c r="C55" s="6" t="s">
        <v>91</v>
      </c>
      <c r="D55" s="6" t="s">
        <v>17</v>
      </c>
      <c r="E55" s="6" t="s">
        <v>26</v>
      </c>
      <c r="F55" s="6" t="s">
        <v>19</v>
      </c>
      <c r="G55" s="7">
        <v>29144</v>
      </c>
      <c r="H55" s="8">
        <f t="shared" si="0"/>
        <v>0.35188717973485306</v>
      </c>
      <c r="I55" s="6" t="s">
        <v>20</v>
      </c>
      <c r="J55" s="7">
        <v>28180</v>
      </c>
      <c r="K55" s="8">
        <f t="shared" si="1"/>
        <v>0.54047833675367762</v>
      </c>
      <c r="L55" s="6" t="s">
        <v>21</v>
      </c>
      <c r="M55" s="7">
        <v>82822</v>
      </c>
      <c r="N55" s="7">
        <v>52139</v>
      </c>
      <c r="O55" s="8">
        <f t="shared" si="2"/>
        <v>0.37046919900509528</v>
      </c>
      <c r="P55" s="15">
        <v>2004</v>
      </c>
      <c r="R55" s="6"/>
      <c r="S55" s="6"/>
      <c r="T55" s="6"/>
    </row>
    <row r="56" spans="1:20" x14ac:dyDescent="0.25">
      <c r="A56" s="14" t="s">
        <v>76</v>
      </c>
      <c r="B56" s="6" t="s">
        <v>123</v>
      </c>
      <c r="C56" s="6" t="s">
        <v>92</v>
      </c>
      <c r="D56" s="6" t="s">
        <v>17</v>
      </c>
      <c r="E56" s="6" t="s">
        <v>26</v>
      </c>
      <c r="F56" s="6" t="s">
        <v>19</v>
      </c>
      <c r="G56" s="7">
        <v>43005</v>
      </c>
      <c r="H56" s="8">
        <f t="shared" si="0"/>
        <v>0.45846081681822543</v>
      </c>
      <c r="I56" s="6" t="s">
        <v>20</v>
      </c>
      <c r="J56" s="7">
        <v>34250</v>
      </c>
      <c r="K56" s="8">
        <f t="shared" si="1"/>
        <v>0.55479063740179801</v>
      </c>
      <c r="L56" s="6" t="s">
        <v>21</v>
      </c>
      <c r="M56" s="7">
        <v>93803</v>
      </c>
      <c r="N56" s="7">
        <v>61735</v>
      </c>
      <c r="O56" s="8">
        <f t="shared" si="2"/>
        <v>0.34186539876123367</v>
      </c>
      <c r="P56" s="15">
        <v>2004</v>
      </c>
      <c r="R56" s="6"/>
      <c r="S56" s="6"/>
      <c r="T56" s="6"/>
    </row>
    <row r="57" spans="1:20" x14ac:dyDescent="0.25">
      <c r="A57" s="14" t="s">
        <v>76</v>
      </c>
      <c r="B57" s="6" t="s">
        <v>81</v>
      </c>
      <c r="C57" s="6" t="s">
        <v>93</v>
      </c>
      <c r="D57" s="6" t="s">
        <v>23</v>
      </c>
      <c r="E57" s="6" t="s">
        <v>26</v>
      </c>
      <c r="F57" s="6" t="s">
        <v>24</v>
      </c>
      <c r="G57" s="7">
        <v>14011</v>
      </c>
      <c r="H57" s="8">
        <f t="shared" si="0"/>
        <v>0.33311935330480269</v>
      </c>
      <c r="I57" s="6" t="s">
        <v>20</v>
      </c>
      <c r="J57" s="7">
        <v>16405</v>
      </c>
      <c r="K57" s="8">
        <f t="shared" si="1"/>
        <v>0.54174096823195295</v>
      </c>
      <c r="L57" s="6" t="s">
        <v>20</v>
      </c>
      <c r="M57" s="7">
        <v>42060</v>
      </c>
      <c r="N57" s="7">
        <v>30282</v>
      </c>
      <c r="O57" s="8">
        <f t="shared" si="2"/>
        <v>0.28002853067047073</v>
      </c>
      <c r="P57" s="15">
        <v>2002</v>
      </c>
      <c r="R57" s="6"/>
      <c r="S57" s="6"/>
      <c r="T57" s="6"/>
    </row>
    <row r="58" spans="1:20" x14ac:dyDescent="0.25">
      <c r="A58" s="14" t="s">
        <v>76</v>
      </c>
      <c r="B58" s="6" t="s">
        <v>56</v>
      </c>
      <c r="C58" s="6" t="s">
        <v>94</v>
      </c>
      <c r="D58" s="6" t="s">
        <v>17</v>
      </c>
      <c r="E58" s="6" t="s">
        <v>18</v>
      </c>
      <c r="F58" s="6" t="s">
        <v>19</v>
      </c>
      <c r="G58" s="7">
        <v>2169</v>
      </c>
      <c r="H58" s="8">
        <f t="shared" si="0"/>
        <v>0.38773686092241688</v>
      </c>
      <c r="I58" s="6" t="s">
        <v>20</v>
      </c>
      <c r="J58" s="7">
        <v>1292</v>
      </c>
      <c r="K58" s="8">
        <f t="shared" si="1"/>
        <v>0.61290322580645162</v>
      </c>
      <c r="L58" s="6" t="s">
        <v>20</v>
      </c>
      <c r="M58" s="7">
        <v>5594</v>
      </c>
      <c r="N58" s="7">
        <v>2108</v>
      </c>
      <c r="O58" s="8">
        <f t="shared" si="2"/>
        <v>0.62316767965677511</v>
      </c>
      <c r="P58" s="15">
        <v>2002</v>
      </c>
      <c r="R58" s="6"/>
      <c r="S58" s="6"/>
      <c r="T58" s="6"/>
    </row>
    <row r="59" spans="1:20" x14ac:dyDescent="0.25">
      <c r="A59" s="14" t="s">
        <v>76</v>
      </c>
      <c r="B59" s="6" t="s">
        <v>126</v>
      </c>
      <c r="C59" s="6" t="s">
        <v>95</v>
      </c>
      <c r="D59" s="6" t="s">
        <v>17</v>
      </c>
      <c r="E59" s="6" t="s">
        <v>26</v>
      </c>
      <c r="F59" s="6" t="s">
        <v>19</v>
      </c>
      <c r="G59" s="7">
        <v>12377</v>
      </c>
      <c r="H59" s="8">
        <f t="shared" si="0"/>
        <v>0.40127739592789524</v>
      </c>
      <c r="I59" s="6" t="s">
        <v>20</v>
      </c>
      <c r="J59" s="7">
        <v>9930</v>
      </c>
      <c r="K59" s="8">
        <f t="shared" si="1"/>
        <v>0.63564204327230833</v>
      </c>
      <c r="L59" s="6" t="s">
        <v>21</v>
      </c>
      <c r="M59" s="7">
        <v>30844</v>
      </c>
      <c r="N59" s="7">
        <v>15622</v>
      </c>
      <c r="O59" s="8">
        <f t="shared" si="2"/>
        <v>0.4935157567111918</v>
      </c>
      <c r="P59" s="15">
        <v>2002</v>
      </c>
      <c r="R59" s="6"/>
      <c r="S59" s="6"/>
      <c r="T59" s="6"/>
    </row>
    <row r="60" spans="1:20" x14ac:dyDescent="0.25">
      <c r="A60" s="14" t="s">
        <v>76</v>
      </c>
      <c r="B60" s="6" t="s">
        <v>36</v>
      </c>
      <c r="C60" s="6" t="s">
        <v>96</v>
      </c>
      <c r="D60" s="6" t="s">
        <v>17</v>
      </c>
      <c r="E60" s="6" t="s">
        <v>26</v>
      </c>
      <c r="F60" s="6" t="s">
        <v>19</v>
      </c>
      <c r="G60" s="7">
        <v>187177</v>
      </c>
      <c r="H60" s="8">
        <f t="shared" si="0"/>
        <v>0.41906393077431126</v>
      </c>
      <c r="I60" s="6" t="s">
        <v>20</v>
      </c>
      <c r="J60" s="7">
        <v>169240</v>
      </c>
      <c r="K60" s="8">
        <f t="shared" si="1"/>
        <v>0.52755610972568578</v>
      </c>
      <c r="L60" s="6" t="s">
        <v>20</v>
      </c>
      <c r="M60" s="7">
        <v>446655</v>
      </c>
      <c r="N60" s="7">
        <v>320800</v>
      </c>
      <c r="O60" s="8">
        <f t="shared" si="2"/>
        <v>0.28177228509699881</v>
      </c>
      <c r="P60" s="15">
        <v>1996</v>
      </c>
      <c r="R60" s="6" t="s">
        <v>256</v>
      </c>
      <c r="S60" s="6" t="s">
        <v>257</v>
      </c>
      <c r="T60" s="6" t="s">
        <v>258</v>
      </c>
    </row>
    <row r="61" spans="1:20" x14ac:dyDescent="0.25">
      <c r="A61" s="14" t="s">
        <v>76</v>
      </c>
      <c r="B61" s="6" t="s">
        <v>242</v>
      </c>
      <c r="C61" s="6" t="s">
        <v>97</v>
      </c>
      <c r="D61" s="6" t="s">
        <v>23</v>
      </c>
      <c r="E61" s="6" t="s">
        <v>26</v>
      </c>
      <c r="F61" s="6" t="s">
        <v>49</v>
      </c>
      <c r="G61" s="7">
        <v>15937</v>
      </c>
      <c r="H61" s="8">
        <f t="shared" si="0"/>
        <v>0.47946689130238573</v>
      </c>
      <c r="I61" s="6" t="s">
        <v>20</v>
      </c>
      <c r="J61" s="7">
        <v>7445</v>
      </c>
      <c r="K61" s="8">
        <f t="shared" si="1"/>
        <v>0.67731077147016017</v>
      </c>
      <c r="L61" s="6" t="s">
        <v>20</v>
      </c>
      <c r="M61" s="7">
        <v>33239</v>
      </c>
      <c r="N61" s="7">
        <v>10992</v>
      </c>
      <c r="O61" s="8">
        <f t="shared" si="2"/>
        <v>0.66930413068985228</v>
      </c>
      <c r="P61" s="15">
        <v>1994</v>
      </c>
      <c r="Q61" t="s">
        <v>76</v>
      </c>
      <c r="R61" s="53">
        <f>SUM(M40:M63)</f>
        <v>3201279</v>
      </c>
      <c r="S61" s="53">
        <f>SUM(N40:N63)</f>
        <v>2159097</v>
      </c>
      <c r="T61" s="8">
        <f t="shared" ref="T61:T62" si="9">(R61-S61)/R61</f>
        <v>0.32555175603251074</v>
      </c>
    </row>
    <row r="62" spans="1:20" x14ac:dyDescent="0.25">
      <c r="A62" s="14" t="s">
        <v>76</v>
      </c>
      <c r="B62" s="6" t="s">
        <v>123</v>
      </c>
      <c r="C62" s="6" t="s">
        <v>98</v>
      </c>
      <c r="D62" s="6" t="s">
        <v>23</v>
      </c>
      <c r="E62" s="6" t="s">
        <v>26</v>
      </c>
      <c r="F62" s="6" t="s">
        <v>49</v>
      </c>
      <c r="G62" s="7">
        <v>16574</v>
      </c>
      <c r="H62" s="8">
        <f t="shared" si="0"/>
        <v>0.26445199687265647</v>
      </c>
      <c r="I62" s="6" t="s">
        <v>20</v>
      </c>
      <c r="J62" s="7">
        <v>20335</v>
      </c>
      <c r="K62" s="8">
        <f t="shared" si="1"/>
        <v>0.53660016888325945</v>
      </c>
      <c r="L62" s="6" t="s">
        <v>20</v>
      </c>
      <c r="M62" s="7">
        <v>62673</v>
      </c>
      <c r="N62" s="7">
        <v>37896</v>
      </c>
      <c r="O62" s="8">
        <f t="shared" si="2"/>
        <v>0.39533770523191802</v>
      </c>
      <c r="P62" s="15">
        <v>1994</v>
      </c>
      <c r="Q62" t="s">
        <v>35</v>
      </c>
      <c r="R62" s="7">
        <v>20953</v>
      </c>
      <c r="S62" s="7">
        <v>30206</v>
      </c>
      <c r="T62" s="8">
        <f t="shared" si="9"/>
        <v>-0.44160740705388252</v>
      </c>
    </row>
    <row r="63" spans="1:20" x14ac:dyDescent="0.25">
      <c r="A63" s="16" t="s">
        <v>76</v>
      </c>
      <c r="B63" s="17" t="s">
        <v>240</v>
      </c>
      <c r="C63" s="17" t="s">
        <v>228</v>
      </c>
      <c r="D63" s="17" t="s">
        <v>17</v>
      </c>
      <c r="E63" s="17" t="s">
        <v>26</v>
      </c>
      <c r="F63" s="17" t="s">
        <v>19</v>
      </c>
      <c r="G63" s="18">
        <v>13238</v>
      </c>
      <c r="H63" s="19">
        <f t="shared" si="0"/>
        <v>0.37957334556715222</v>
      </c>
      <c r="I63" s="17" t="s">
        <v>21</v>
      </c>
      <c r="J63" s="18">
        <v>16048</v>
      </c>
      <c r="K63" s="19">
        <f t="shared" si="1"/>
        <v>0.50858845154338594</v>
      </c>
      <c r="L63" s="17" t="s">
        <v>21</v>
      </c>
      <c r="M63" s="18">
        <v>34876</v>
      </c>
      <c r="N63" s="18">
        <v>31554</v>
      </c>
      <c r="O63" s="19">
        <f t="shared" si="2"/>
        <v>9.5251749053790566E-2</v>
      </c>
      <c r="P63" s="20">
        <v>1994</v>
      </c>
      <c r="R63" s="6"/>
      <c r="S63" s="6"/>
      <c r="T63" s="6"/>
    </row>
    <row r="64" spans="1:20" x14ac:dyDescent="0.25">
      <c r="A64" s="9" t="s">
        <v>35</v>
      </c>
      <c r="B64" s="10" t="s">
        <v>242</v>
      </c>
      <c r="C64" s="10" t="s">
        <v>99</v>
      </c>
      <c r="D64" s="10" t="s">
        <v>17</v>
      </c>
      <c r="E64" s="10" t="s">
        <v>26</v>
      </c>
      <c r="F64" s="10" t="s">
        <v>19</v>
      </c>
      <c r="G64" s="11">
        <v>10396</v>
      </c>
      <c r="H64" s="12">
        <f t="shared" si="0"/>
        <v>0.49615806805708013</v>
      </c>
      <c r="I64" s="10" t="s">
        <v>20</v>
      </c>
      <c r="J64" s="11">
        <v>19657</v>
      </c>
      <c r="K64" s="12">
        <f t="shared" si="1"/>
        <v>0.65076474872541878</v>
      </c>
      <c r="L64" s="10" t="s">
        <v>21</v>
      </c>
      <c r="M64" s="11">
        <v>20953</v>
      </c>
      <c r="N64" s="11">
        <v>30206</v>
      </c>
      <c r="O64" s="12">
        <f t="shared" si="2"/>
        <v>-0.44160740705388252</v>
      </c>
      <c r="P64" s="13">
        <v>2010</v>
      </c>
      <c r="R64" s="6"/>
      <c r="S64" s="6"/>
      <c r="T64" s="6"/>
    </row>
    <row r="65" spans="1:20" x14ac:dyDescent="0.25">
      <c r="A65" s="9" t="s">
        <v>38</v>
      </c>
      <c r="B65" s="10" t="s">
        <v>36</v>
      </c>
      <c r="C65" s="10" t="s">
        <v>344</v>
      </c>
      <c r="D65" s="10" t="s">
        <v>17</v>
      </c>
      <c r="E65" s="10" t="s">
        <v>26</v>
      </c>
      <c r="F65" s="10" t="s">
        <v>19</v>
      </c>
      <c r="G65" s="11">
        <v>156315</v>
      </c>
      <c r="H65" s="12">
        <f t="shared" si="0"/>
        <v>0.49016625797266872</v>
      </c>
      <c r="I65" s="10" t="s">
        <v>21</v>
      </c>
      <c r="J65" s="11">
        <v>194932</v>
      </c>
      <c r="K65" s="12">
        <f t="shared" si="1"/>
        <v>0.51003016768839105</v>
      </c>
      <c r="L65" s="10" t="s">
        <v>21</v>
      </c>
      <c r="M65" s="11">
        <v>318902</v>
      </c>
      <c r="N65" s="11">
        <v>382197</v>
      </c>
      <c r="O65" s="12">
        <f t="shared" si="2"/>
        <v>-0.19847790230227469</v>
      </c>
      <c r="P65" s="13">
        <v>2014</v>
      </c>
      <c r="R65" s="6"/>
      <c r="S65" s="6"/>
      <c r="T65" s="6"/>
    </row>
    <row r="66" spans="1:20" x14ac:dyDescent="0.25">
      <c r="A66" s="14" t="s">
        <v>38</v>
      </c>
      <c r="B66" s="34" t="s">
        <v>242</v>
      </c>
      <c r="C66" s="34" t="s">
        <v>345</v>
      </c>
      <c r="D66" s="34" t="s">
        <v>23</v>
      </c>
      <c r="E66" s="34" t="s">
        <v>26</v>
      </c>
      <c r="F66" s="34" t="s">
        <v>19</v>
      </c>
      <c r="G66" s="7">
        <v>7738</v>
      </c>
      <c r="H66" s="8">
        <f t="shared" si="0"/>
        <v>0.48217846460618147</v>
      </c>
      <c r="I66" s="34" t="s">
        <v>20</v>
      </c>
      <c r="J66" s="7">
        <v>4925</v>
      </c>
      <c r="K66" s="8">
        <f t="shared" si="1"/>
        <v>0.52466176627250449</v>
      </c>
      <c r="L66" s="34" t="s">
        <v>20</v>
      </c>
      <c r="M66" s="7">
        <v>16048</v>
      </c>
      <c r="N66" s="7">
        <v>9387</v>
      </c>
      <c r="O66" s="8">
        <f t="shared" si="2"/>
        <v>0.41506729810568294</v>
      </c>
      <c r="P66" s="15">
        <v>2014</v>
      </c>
      <c r="R66" s="6"/>
      <c r="S66" s="6"/>
      <c r="T66" s="6"/>
    </row>
    <row r="67" spans="1:20" x14ac:dyDescent="0.25">
      <c r="A67" s="14" t="s">
        <v>38</v>
      </c>
      <c r="B67" s="6" t="s">
        <v>77</v>
      </c>
      <c r="C67" s="6" t="s">
        <v>108</v>
      </c>
      <c r="D67" s="6" t="s">
        <v>17</v>
      </c>
      <c r="E67" s="6" t="s">
        <v>26</v>
      </c>
      <c r="F67" s="6" t="s">
        <v>24</v>
      </c>
      <c r="G67" s="7">
        <v>2190</v>
      </c>
      <c r="H67" s="8">
        <f t="shared" ref="H67" si="10">G67/M67</f>
        <v>0.34745359352689198</v>
      </c>
      <c r="I67" s="6" t="s">
        <v>20</v>
      </c>
      <c r="J67" s="7">
        <v>3092</v>
      </c>
      <c r="K67" s="8">
        <f t="shared" ref="K67" si="11">J67/N67</f>
        <v>0.58383685800604235</v>
      </c>
      <c r="L67" s="6" t="s">
        <v>20</v>
      </c>
      <c r="M67" s="7">
        <v>6303</v>
      </c>
      <c r="N67" s="7">
        <v>5296</v>
      </c>
      <c r="O67" s="8">
        <f t="shared" ref="O67" si="12">(M67-N67)/M67</f>
        <v>0.15976519117880375</v>
      </c>
      <c r="P67" s="15">
        <v>2010</v>
      </c>
      <c r="R67" s="6"/>
      <c r="S67" s="6"/>
      <c r="T67" s="6"/>
    </row>
    <row r="68" spans="1:20" x14ac:dyDescent="0.25">
      <c r="A68" s="14" t="s">
        <v>38</v>
      </c>
      <c r="B68" s="6" t="s">
        <v>54</v>
      </c>
      <c r="C68" s="6" t="s">
        <v>109</v>
      </c>
      <c r="D68" s="6" t="s">
        <v>23</v>
      </c>
      <c r="E68" s="6" t="s">
        <v>26</v>
      </c>
      <c r="F68" s="6" t="s">
        <v>19</v>
      </c>
      <c r="G68" s="7">
        <v>40919</v>
      </c>
      <c r="H68" s="8">
        <f t="shared" si="0"/>
        <v>0.41405514798886922</v>
      </c>
      <c r="I68" s="6" t="s">
        <v>20</v>
      </c>
      <c r="J68" s="7">
        <v>20797</v>
      </c>
      <c r="K68" s="8">
        <f t="shared" si="1"/>
        <v>0.56582777853353283</v>
      </c>
      <c r="L68" s="6" t="s">
        <v>21</v>
      </c>
      <c r="M68" s="7">
        <v>98825</v>
      </c>
      <c r="N68" s="7">
        <v>36755</v>
      </c>
      <c r="O68" s="8">
        <f t="shared" si="2"/>
        <v>0.62807993928661776</v>
      </c>
      <c r="P68" s="15">
        <v>2008</v>
      </c>
      <c r="R68" s="6"/>
      <c r="S68" s="6"/>
      <c r="T68" s="6"/>
    </row>
    <row r="69" spans="1:20" x14ac:dyDescent="0.25">
      <c r="A69" s="14" t="s">
        <v>38</v>
      </c>
      <c r="B69" s="6" t="s">
        <v>54</v>
      </c>
      <c r="C69" s="6" t="s">
        <v>110</v>
      </c>
      <c r="D69" s="6" t="s">
        <v>17</v>
      </c>
      <c r="E69" s="6" t="s">
        <v>26</v>
      </c>
      <c r="F69" s="6" t="s">
        <v>19</v>
      </c>
      <c r="G69" s="7">
        <v>16161</v>
      </c>
      <c r="H69" s="8">
        <f t="shared" si="0"/>
        <v>0.36787234526871687</v>
      </c>
      <c r="I69" s="6" t="s">
        <v>21</v>
      </c>
      <c r="J69" s="7">
        <v>16733</v>
      </c>
      <c r="K69" s="8">
        <f t="shared" si="1"/>
        <v>0.50815390689058282</v>
      </c>
      <c r="L69" s="6" t="s">
        <v>20</v>
      </c>
      <c r="M69" s="7">
        <v>43931</v>
      </c>
      <c r="N69" s="7">
        <v>32929</v>
      </c>
      <c r="O69" s="8">
        <f t="shared" si="2"/>
        <v>0.25043818715713279</v>
      </c>
      <c r="P69" s="15">
        <v>2008</v>
      </c>
      <c r="R69" s="6"/>
      <c r="S69" s="6"/>
      <c r="T69" s="6"/>
    </row>
    <row r="70" spans="1:20" x14ac:dyDescent="0.25">
      <c r="A70" s="14" t="s">
        <v>38</v>
      </c>
      <c r="B70" s="6" t="s">
        <v>242</v>
      </c>
      <c r="C70" s="6" t="s">
        <v>111</v>
      </c>
      <c r="D70" s="6" t="s">
        <v>17</v>
      </c>
      <c r="E70" s="6" t="s">
        <v>26</v>
      </c>
      <c r="F70" s="6" t="s">
        <v>19</v>
      </c>
      <c r="G70" s="7">
        <v>18892</v>
      </c>
      <c r="H70" s="8">
        <f t="shared" si="0"/>
        <v>0.2832681090969067</v>
      </c>
      <c r="I70" s="6" t="s">
        <v>21</v>
      </c>
      <c r="J70" s="7">
        <v>29351</v>
      </c>
      <c r="K70" s="8">
        <f t="shared" si="1"/>
        <v>0.56960158357429802</v>
      </c>
      <c r="L70" s="6" t="s">
        <v>21</v>
      </c>
      <c r="M70" s="7">
        <v>66693</v>
      </c>
      <c r="N70" s="7">
        <v>51529</v>
      </c>
      <c r="O70" s="8">
        <f t="shared" si="2"/>
        <v>0.22737018877543369</v>
      </c>
      <c r="P70" s="15">
        <v>2008</v>
      </c>
      <c r="R70" s="6"/>
      <c r="S70" s="6"/>
      <c r="T70" s="6"/>
    </row>
    <row r="71" spans="1:20" x14ac:dyDescent="0.25">
      <c r="A71" s="14" t="s">
        <v>38</v>
      </c>
      <c r="B71" s="6" t="s">
        <v>36</v>
      </c>
      <c r="C71" s="6" t="s">
        <v>112</v>
      </c>
      <c r="D71" s="6" t="s">
        <v>23</v>
      </c>
      <c r="E71" s="6" t="s">
        <v>26</v>
      </c>
      <c r="F71" s="6" t="s">
        <v>24</v>
      </c>
      <c r="G71" s="7">
        <v>27457</v>
      </c>
      <c r="H71" s="8">
        <f t="shared" si="0"/>
        <v>0.36608357110477052</v>
      </c>
      <c r="I71" s="6" t="s">
        <v>20</v>
      </c>
      <c r="J71" s="7">
        <v>20358</v>
      </c>
      <c r="K71" s="8">
        <f t="shared" si="1"/>
        <v>0.66883500887049085</v>
      </c>
      <c r="L71" s="6" t="s">
        <v>20</v>
      </c>
      <c r="M71" s="7">
        <v>75002</v>
      </c>
      <c r="N71" s="7">
        <v>30438</v>
      </c>
      <c r="O71" s="8">
        <f t="shared" si="2"/>
        <v>0.59417082211141037</v>
      </c>
      <c r="P71" s="15">
        <v>2000</v>
      </c>
      <c r="R71" s="6"/>
      <c r="S71" s="6"/>
      <c r="T71" s="6"/>
    </row>
    <row r="72" spans="1:20" x14ac:dyDescent="0.25">
      <c r="A72" s="14" t="s">
        <v>38</v>
      </c>
      <c r="B72" s="6" t="s">
        <v>56</v>
      </c>
      <c r="C72" s="6" t="s">
        <v>113</v>
      </c>
      <c r="D72" s="6" t="s">
        <v>17</v>
      </c>
      <c r="E72" s="6" t="s">
        <v>26</v>
      </c>
      <c r="F72" s="6" t="s">
        <v>19</v>
      </c>
      <c r="G72" s="7">
        <v>6967</v>
      </c>
      <c r="H72" s="8">
        <f t="shared" ref="H72:H143" si="13">G72/M72</f>
        <v>0.21038804167295788</v>
      </c>
      <c r="I72" s="6" t="s">
        <v>20</v>
      </c>
      <c r="J72" s="7">
        <v>14889</v>
      </c>
      <c r="K72" s="8">
        <f t="shared" ref="K72:K143" si="14">J72/N72</f>
        <v>0.55986312702113261</v>
      </c>
      <c r="L72" s="6" t="s">
        <v>20</v>
      </c>
      <c r="M72" s="7">
        <v>33115</v>
      </c>
      <c r="N72" s="7">
        <v>26594</v>
      </c>
      <c r="O72" s="8">
        <f t="shared" ref="O72:O143" si="15">(M72-N72)/M72</f>
        <v>0.19691982485278575</v>
      </c>
      <c r="P72" s="15">
        <v>1998</v>
      </c>
      <c r="R72" s="6"/>
      <c r="S72" s="6"/>
      <c r="T72" s="6"/>
    </row>
    <row r="73" spans="1:20" x14ac:dyDescent="0.25">
      <c r="A73" s="14" t="s">
        <v>38</v>
      </c>
      <c r="B73" s="6" t="s">
        <v>33</v>
      </c>
      <c r="C73" s="6" t="s">
        <v>114</v>
      </c>
      <c r="D73" s="6" t="s">
        <v>17</v>
      </c>
      <c r="E73" s="6" t="s">
        <v>26</v>
      </c>
      <c r="F73" s="6" t="s">
        <v>19</v>
      </c>
      <c r="G73" s="7">
        <v>1875</v>
      </c>
      <c r="H73" s="8">
        <f t="shared" si="13"/>
        <v>0.45620437956204379</v>
      </c>
      <c r="I73" s="6" t="s">
        <v>20</v>
      </c>
      <c r="J73" s="7">
        <v>1853</v>
      </c>
      <c r="K73" s="8">
        <f t="shared" si="14"/>
        <v>0.52776986613500432</v>
      </c>
      <c r="L73" s="6" t="s">
        <v>20</v>
      </c>
      <c r="M73" s="7">
        <v>4110</v>
      </c>
      <c r="N73" s="7">
        <v>3511</v>
      </c>
      <c r="O73" s="8">
        <f t="shared" si="15"/>
        <v>0.14574209245742092</v>
      </c>
      <c r="P73" s="15">
        <v>1998</v>
      </c>
      <c r="R73" s="6"/>
      <c r="S73" s="6"/>
      <c r="T73" s="6"/>
    </row>
    <row r="74" spans="1:20" x14ac:dyDescent="0.25">
      <c r="A74" s="14" t="s">
        <v>38</v>
      </c>
      <c r="B74" s="6" t="s">
        <v>54</v>
      </c>
      <c r="C74" s="6" t="s">
        <v>115</v>
      </c>
      <c r="D74" s="6" t="s">
        <v>23</v>
      </c>
      <c r="E74" s="6" t="s">
        <v>26</v>
      </c>
      <c r="F74" s="6" t="s">
        <v>49</v>
      </c>
      <c r="G74" s="7">
        <v>6796</v>
      </c>
      <c r="H74" s="8">
        <f t="shared" si="13"/>
        <v>0.46112091192834848</v>
      </c>
      <c r="I74" s="6" t="s">
        <v>20</v>
      </c>
      <c r="J74" s="7">
        <v>4360</v>
      </c>
      <c r="K74" s="8">
        <f t="shared" si="14"/>
        <v>0.54134591507325558</v>
      </c>
      <c r="L74" s="6" t="s">
        <v>20</v>
      </c>
      <c r="M74" s="7">
        <v>14738</v>
      </c>
      <c r="N74" s="7">
        <v>8054</v>
      </c>
      <c r="O74" s="8">
        <f t="shared" si="15"/>
        <v>0.45352150902429095</v>
      </c>
      <c r="P74" s="15">
        <v>1996</v>
      </c>
      <c r="R74" s="6"/>
      <c r="S74" s="6"/>
      <c r="T74" s="6"/>
    </row>
    <row r="75" spans="1:20" x14ac:dyDescent="0.25">
      <c r="A75" s="14" t="s">
        <v>38</v>
      </c>
      <c r="B75" s="6" t="s">
        <v>56</v>
      </c>
      <c r="C75" s="6" t="s">
        <v>116</v>
      </c>
      <c r="D75" s="6" t="s">
        <v>23</v>
      </c>
      <c r="E75" s="6" t="s">
        <v>26</v>
      </c>
      <c r="F75" s="6" t="s">
        <v>24</v>
      </c>
      <c r="G75" s="7">
        <v>7783</v>
      </c>
      <c r="H75" s="8">
        <f t="shared" si="13"/>
        <v>0.3584158415841584</v>
      </c>
      <c r="I75" s="6" t="s">
        <v>21</v>
      </c>
      <c r="J75" s="7">
        <v>9069</v>
      </c>
      <c r="K75" s="8">
        <f t="shared" si="14"/>
        <v>0.53837934105075691</v>
      </c>
      <c r="L75" s="6" t="s">
        <v>20</v>
      </c>
      <c r="M75" s="7">
        <v>21715</v>
      </c>
      <c r="N75" s="7">
        <v>16845</v>
      </c>
      <c r="O75" s="8">
        <f t="shared" si="15"/>
        <v>0.22426893852175916</v>
      </c>
      <c r="P75" s="15">
        <v>1996</v>
      </c>
      <c r="R75" s="6"/>
      <c r="S75" s="6"/>
      <c r="T75" s="6"/>
    </row>
    <row r="76" spans="1:20" x14ac:dyDescent="0.25">
      <c r="A76" s="14" t="s">
        <v>38</v>
      </c>
      <c r="B76" s="6" t="s">
        <v>242</v>
      </c>
      <c r="C76" s="6" t="s">
        <v>117</v>
      </c>
      <c r="D76" s="6" t="s">
        <v>17</v>
      </c>
      <c r="E76" s="6" t="s">
        <v>26</v>
      </c>
      <c r="F76" s="6" t="s">
        <v>19</v>
      </c>
      <c r="G76" s="7">
        <v>15293</v>
      </c>
      <c r="H76" s="8">
        <f t="shared" si="13"/>
        <v>0.26961320122703714</v>
      </c>
      <c r="I76" s="6" t="s">
        <v>20</v>
      </c>
      <c r="J76" s="7">
        <v>23947</v>
      </c>
      <c r="K76" s="8">
        <f t="shared" si="14"/>
        <v>0.56460131088791432</v>
      </c>
      <c r="L76" s="6" t="s">
        <v>21</v>
      </c>
      <c r="M76" s="7">
        <v>56722</v>
      </c>
      <c r="N76" s="7">
        <v>42414</v>
      </c>
      <c r="O76" s="8">
        <f t="shared" si="15"/>
        <v>0.25224780508444694</v>
      </c>
      <c r="P76" s="15">
        <v>1996</v>
      </c>
      <c r="R76" s="6"/>
      <c r="S76" s="6"/>
      <c r="T76" s="6"/>
    </row>
    <row r="77" spans="1:20" x14ac:dyDescent="0.25">
      <c r="A77" s="14" t="s">
        <v>38</v>
      </c>
      <c r="B77" s="6" t="s">
        <v>36</v>
      </c>
      <c r="C77" s="6" t="s">
        <v>118</v>
      </c>
      <c r="D77" s="6" t="s">
        <v>23</v>
      </c>
      <c r="E77" s="6" t="s">
        <v>26</v>
      </c>
      <c r="F77" s="6" t="s">
        <v>49</v>
      </c>
      <c r="G77" s="7">
        <v>62963</v>
      </c>
      <c r="H77" s="8">
        <f t="shared" si="13"/>
        <v>0.46693215864257959</v>
      </c>
      <c r="I77" s="6" t="s">
        <v>20</v>
      </c>
      <c r="J77" s="7">
        <v>49137</v>
      </c>
      <c r="K77" s="8">
        <f t="shared" si="14"/>
        <v>0.63431227005744528</v>
      </c>
      <c r="L77" s="6" t="s">
        <v>20</v>
      </c>
      <c r="M77" s="7">
        <v>134844</v>
      </c>
      <c r="N77" s="7">
        <v>77465</v>
      </c>
      <c r="O77" s="8">
        <f t="shared" si="15"/>
        <v>0.42552134318175078</v>
      </c>
      <c r="P77" s="15">
        <v>1994</v>
      </c>
      <c r="R77" s="6"/>
      <c r="S77" s="6"/>
      <c r="T77" s="6"/>
    </row>
    <row r="78" spans="1:20" x14ac:dyDescent="0.25">
      <c r="A78" s="14" t="s">
        <v>38</v>
      </c>
      <c r="B78" s="6" t="s">
        <v>54</v>
      </c>
      <c r="C78" s="6" t="s">
        <v>119</v>
      </c>
      <c r="D78" s="6" t="s">
        <v>23</v>
      </c>
      <c r="E78" s="6" t="s">
        <v>26</v>
      </c>
      <c r="F78" s="6" t="s">
        <v>49</v>
      </c>
      <c r="G78" s="7">
        <v>13600</v>
      </c>
      <c r="H78" s="8">
        <f t="shared" si="13"/>
        <v>0.40017654847726936</v>
      </c>
      <c r="I78" s="6" t="s">
        <v>20</v>
      </c>
      <c r="J78" s="7">
        <v>17052</v>
      </c>
      <c r="K78" s="8">
        <f t="shared" si="14"/>
        <v>0.56444885799404165</v>
      </c>
      <c r="L78" s="6" t="s">
        <v>20</v>
      </c>
      <c r="M78" s="7">
        <v>33985</v>
      </c>
      <c r="N78" s="7">
        <v>30210</v>
      </c>
      <c r="O78" s="8">
        <f t="shared" si="15"/>
        <v>0.11107841694865382</v>
      </c>
      <c r="P78" s="15">
        <v>1994</v>
      </c>
      <c r="R78" s="6" t="s">
        <v>256</v>
      </c>
      <c r="S78" s="6" t="s">
        <v>257</v>
      </c>
      <c r="T78" s="6" t="s">
        <v>258</v>
      </c>
    </row>
    <row r="79" spans="1:20" x14ac:dyDescent="0.25">
      <c r="A79" s="14" t="s">
        <v>38</v>
      </c>
      <c r="B79" s="6" t="s">
        <v>54</v>
      </c>
      <c r="C79" s="6" t="s">
        <v>120</v>
      </c>
      <c r="D79" s="6" t="s">
        <v>17</v>
      </c>
      <c r="E79" s="6" t="s">
        <v>26</v>
      </c>
      <c r="F79" s="6" t="s">
        <v>19</v>
      </c>
      <c r="G79" s="7">
        <v>7156</v>
      </c>
      <c r="H79" s="8">
        <f t="shared" si="13"/>
        <v>0.2662103344369629</v>
      </c>
      <c r="I79" s="6" t="s">
        <v>20</v>
      </c>
      <c r="J79" s="7">
        <v>11905</v>
      </c>
      <c r="K79" s="8">
        <f t="shared" si="14"/>
        <v>0.53071504992867335</v>
      </c>
      <c r="L79" s="6" t="s">
        <v>21</v>
      </c>
      <c r="M79" s="7">
        <v>26881</v>
      </c>
      <c r="N79" s="7">
        <v>22432</v>
      </c>
      <c r="O79" s="8">
        <f t="shared" si="15"/>
        <v>0.16550723559391392</v>
      </c>
      <c r="P79" s="15">
        <v>1994</v>
      </c>
      <c r="R79" s="53">
        <f>SUM(M65:M81)</f>
        <v>1067861</v>
      </c>
      <c r="S79" s="53">
        <f>SUM(N65:N81)</f>
        <v>813342</v>
      </c>
      <c r="T79" s="8">
        <f t="shared" ref="T79" si="16">(R79-S79)/R79</f>
        <v>0.23834469092887559</v>
      </c>
    </row>
    <row r="80" spans="1:20" x14ac:dyDescent="0.25">
      <c r="A80" s="14" t="s">
        <v>38</v>
      </c>
      <c r="B80" s="6" t="s">
        <v>36</v>
      </c>
      <c r="C80" s="6" t="s">
        <v>121</v>
      </c>
      <c r="D80" s="6" t="s">
        <v>23</v>
      </c>
      <c r="E80" s="6" t="s">
        <v>26</v>
      </c>
      <c r="F80" s="6" t="s">
        <v>24</v>
      </c>
      <c r="G80" s="7">
        <v>46185</v>
      </c>
      <c r="H80" s="8">
        <f t="shared" si="13"/>
        <v>0.4405032142380253</v>
      </c>
      <c r="I80" s="6" t="s">
        <v>20</v>
      </c>
      <c r="J80" s="7">
        <v>19471</v>
      </c>
      <c r="K80" s="8">
        <f t="shared" si="14"/>
        <v>0.65249153848731611</v>
      </c>
      <c r="L80" s="6" t="s">
        <v>20</v>
      </c>
      <c r="M80" s="7">
        <v>104846</v>
      </c>
      <c r="N80" s="7">
        <v>29841</v>
      </c>
      <c r="O80" s="8">
        <f t="shared" si="15"/>
        <v>0.71538256108959808</v>
      </c>
      <c r="P80" s="15">
        <v>2006</v>
      </c>
      <c r="R80" s="6"/>
      <c r="S80" s="6"/>
      <c r="T80" s="6"/>
    </row>
    <row r="81" spans="1:20" x14ac:dyDescent="0.25">
      <c r="A81" s="14" t="s">
        <v>38</v>
      </c>
      <c r="B81" s="6" t="s">
        <v>54</v>
      </c>
      <c r="C81" s="6" t="s">
        <v>122</v>
      </c>
      <c r="D81" s="6" t="s">
        <v>23</v>
      </c>
      <c r="E81" s="6" t="s">
        <v>26</v>
      </c>
      <c r="F81" s="6" t="s">
        <v>19</v>
      </c>
      <c r="G81" s="7">
        <v>4159</v>
      </c>
      <c r="H81" s="8">
        <f t="shared" si="13"/>
        <v>0.37130613338094814</v>
      </c>
      <c r="I81" s="6" t="s">
        <v>20</v>
      </c>
      <c r="J81" s="7">
        <v>5021</v>
      </c>
      <c r="K81" s="8">
        <f t="shared" si="14"/>
        <v>0.67441235728676963</v>
      </c>
      <c r="L81" s="6" t="s">
        <v>20</v>
      </c>
      <c r="M81" s="7">
        <v>11201</v>
      </c>
      <c r="N81" s="7">
        <v>7445</v>
      </c>
      <c r="O81" s="8">
        <f t="shared" si="15"/>
        <v>0.33532720292830998</v>
      </c>
      <c r="P81" s="15">
        <v>2006</v>
      </c>
      <c r="R81" s="6"/>
      <c r="S81" s="6"/>
      <c r="T81" s="6"/>
    </row>
    <row r="82" spans="1:20" s="10" customFormat="1" x14ac:dyDescent="0.25">
      <c r="A82" s="9" t="s">
        <v>41</v>
      </c>
      <c r="B82" s="10" t="s">
        <v>33</v>
      </c>
      <c r="C82" s="10" t="s">
        <v>346</v>
      </c>
      <c r="D82" s="10" t="s">
        <v>23</v>
      </c>
      <c r="E82" s="10" t="s">
        <v>26</v>
      </c>
      <c r="F82" s="10" t="s">
        <v>19</v>
      </c>
      <c r="G82" s="11">
        <v>8010</v>
      </c>
      <c r="H82" s="12">
        <f t="shared" si="13"/>
        <v>0.33052735825699431</v>
      </c>
      <c r="I82" s="10" t="s">
        <v>20</v>
      </c>
      <c r="J82" s="11">
        <v>2726</v>
      </c>
      <c r="K82" s="12">
        <f t="shared" si="14"/>
        <v>0.65639296893811705</v>
      </c>
      <c r="L82" s="10" t="s">
        <v>20</v>
      </c>
      <c r="M82" s="11">
        <v>24234</v>
      </c>
      <c r="N82" s="11">
        <v>4153</v>
      </c>
      <c r="O82" s="12">
        <f t="shared" si="15"/>
        <v>0.82862919864652962</v>
      </c>
      <c r="P82" s="13">
        <v>2014</v>
      </c>
    </row>
    <row r="83" spans="1:20" s="6" customFormat="1" x14ac:dyDescent="0.25">
      <c r="A83" s="14" t="s">
        <v>41</v>
      </c>
      <c r="B83" s="34" t="s">
        <v>246</v>
      </c>
      <c r="C83" s="34" t="s">
        <v>347</v>
      </c>
      <c r="D83" s="34" t="s">
        <v>17</v>
      </c>
      <c r="E83" s="34" t="s">
        <v>26</v>
      </c>
      <c r="F83" s="34" t="s">
        <v>19</v>
      </c>
      <c r="G83" s="7">
        <v>11123</v>
      </c>
      <c r="H83" s="8">
        <f t="shared" si="13"/>
        <v>0.25201649447163316</v>
      </c>
      <c r="I83" s="34" t="s">
        <v>21</v>
      </c>
      <c r="J83" s="7">
        <v>18849</v>
      </c>
      <c r="K83" s="8">
        <f t="shared" si="14"/>
        <v>0.60074579296277408</v>
      </c>
      <c r="L83" s="34" t="s">
        <v>21</v>
      </c>
      <c r="M83" s="7">
        <v>44136</v>
      </c>
      <c r="N83" s="7">
        <v>31376</v>
      </c>
      <c r="O83" s="8">
        <f t="shared" si="15"/>
        <v>0.28910639840493024</v>
      </c>
      <c r="P83" s="15">
        <v>2014</v>
      </c>
    </row>
    <row r="84" spans="1:20" x14ac:dyDescent="0.25">
      <c r="A84" s="14" t="s">
        <v>41</v>
      </c>
      <c r="B84" s="6" t="s">
        <v>123</v>
      </c>
      <c r="C84" s="6" t="s">
        <v>124</v>
      </c>
      <c r="D84" s="6" t="s">
        <v>17</v>
      </c>
      <c r="E84" s="6" t="s">
        <v>26</v>
      </c>
      <c r="F84" s="6" t="s">
        <v>19</v>
      </c>
      <c r="G84" s="7">
        <v>21451</v>
      </c>
      <c r="H84" s="8">
        <f t="shared" ref="H84" si="17">G84/M84</f>
        <v>0.32072424980936859</v>
      </c>
      <c r="I84" s="6" t="s">
        <v>20</v>
      </c>
      <c r="J84" s="7">
        <v>10699</v>
      </c>
      <c r="K84" s="8">
        <f t="shared" ref="K84" si="18">J84/N84</f>
        <v>0.63620146280549439</v>
      </c>
      <c r="L84" s="6" t="s">
        <v>21</v>
      </c>
      <c r="M84" s="7">
        <v>66883</v>
      </c>
      <c r="N84" s="7">
        <v>16817</v>
      </c>
      <c r="O84" s="8">
        <f t="shared" ref="O84" si="19">(M84-N84)/M84</f>
        <v>0.74856091981519968</v>
      </c>
      <c r="P84" s="15">
        <v>2012</v>
      </c>
      <c r="R84" s="6"/>
      <c r="S84" s="6"/>
      <c r="T84" s="6"/>
    </row>
    <row r="85" spans="1:20" x14ac:dyDescent="0.25">
      <c r="A85" s="14" t="s">
        <v>41</v>
      </c>
      <c r="B85" s="6" t="s">
        <v>79</v>
      </c>
      <c r="C85" s="6" t="s">
        <v>125</v>
      </c>
      <c r="D85" s="6" t="s">
        <v>17</v>
      </c>
      <c r="E85" s="6" t="s">
        <v>26</v>
      </c>
      <c r="F85" s="6" t="s">
        <v>19</v>
      </c>
      <c r="G85" s="7">
        <v>29999</v>
      </c>
      <c r="H85" s="8">
        <f t="shared" si="13"/>
        <v>0.3244994429240538</v>
      </c>
      <c r="I85" s="6" t="s">
        <v>20</v>
      </c>
      <c r="J85" s="7">
        <v>18982</v>
      </c>
      <c r="K85" s="8">
        <f t="shared" si="14"/>
        <v>0.52898227622338645</v>
      </c>
      <c r="L85" s="6" t="s">
        <v>21</v>
      </c>
      <c r="M85" s="7">
        <v>92447</v>
      </c>
      <c r="N85" s="7">
        <v>35884</v>
      </c>
      <c r="O85" s="8">
        <f t="shared" si="15"/>
        <v>0.61184246108581131</v>
      </c>
      <c r="P85" s="15">
        <v>2012</v>
      </c>
      <c r="R85" s="6"/>
      <c r="S85" s="6"/>
      <c r="T85" s="6"/>
    </row>
    <row r="86" spans="1:20" x14ac:dyDescent="0.25">
      <c r="A86" s="14" t="s">
        <v>41</v>
      </c>
      <c r="B86" s="6" t="s">
        <v>126</v>
      </c>
      <c r="C86" s="6" t="s">
        <v>127</v>
      </c>
      <c r="D86" s="6" t="s">
        <v>17</v>
      </c>
      <c r="E86" s="6" t="s">
        <v>26</v>
      </c>
      <c r="F86" s="6" t="s">
        <v>19</v>
      </c>
      <c r="G86" s="7">
        <v>35733</v>
      </c>
      <c r="H86" s="8">
        <f t="shared" si="13"/>
        <v>0.37828310096230189</v>
      </c>
      <c r="I86" s="6" t="s">
        <v>20</v>
      </c>
      <c r="J86" s="7">
        <v>17520</v>
      </c>
      <c r="K86" s="8">
        <f t="shared" si="14"/>
        <v>0.76203731895089388</v>
      </c>
      <c r="L86" s="6" t="s">
        <v>21</v>
      </c>
      <c r="M86" s="7">
        <v>94461</v>
      </c>
      <c r="N86" s="7">
        <v>22991</v>
      </c>
      <c r="O86" s="8">
        <f t="shared" si="15"/>
        <v>0.75660854744285999</v>
      </c>
      <c r="P86" s="15">
        <v>2012</v>
      </c>
      <c r="R86" s="6"/>
      <c r="S86" s="6"/>
      <c r="T86" s="6"/>
    </row>
    <row r="87" spans="1:20" x14ac:dyDescent="0.25">
      <c r="A87" s="14" t="s">
        <v>41</v>
      </c>
      <c r="B87" s="6" t="s">
        <v>36</v>
      </c>
      <c r="C87" s="6" t="s">
        <v>128</v>
      </c>
      <c r="D87" s="6" t="s">
        <v>23</v>
      </c>
      <c r="E87" s="6" t="s">
        <v>18</v>
      </c>
      <c r="F87" s="6" t="s">
        <v>19</v>
      </c>
      <c r="G87" s="7">
        <v>155007</v>
      </c>
      <c r="H87" s="8">
        <f t="shared" si="13"/>
        <v>0.36381154005032107</v>
      </c>
      <c r="I87" s="6" t="s">
        <v>20</v>
      </c>
      <c r="J87" s="7">
        <v>94672</v>
      </c>
      <c r="K87" s="8">
        <f t="shared" si="14"/>
        <v>0.59933401704207345</v>
      </c>
      <c r="L87" s="6" t="s">
        <v>20</v>
      </c>
      <c r="M87" s="7">
        <v>426064</v>
      </c>
      <c r="N87" s="7">
        <v>157962</v>
      </c>
      <c r="O87" s="8">
        <f t="shared" si="15"/>
        <v>0.62925288219610198</v>
      </c>
      <c r="P87" s="15">
        <v>2010</v>
      </c>
      <c r="R87" s="6"/>
      <c r="S87" s="6"/>
      <c r="T87" s="6"/>
    </row>
    <row r="88" spans="1:20" x14ac:dyDescent="0.25">
      <c r="A88" s="14" t="s">
        <v>41</v>
      </c>
      <c r="B88" s="6" t="s">
        <v>123</v>
      </c>
      <c r="C88" s="6" t="s">
        <v>129</v>
      </c>
      <c r="D88" s="6" t="s">
        <v>17</v>
      </c>
      <c r="E88" s="6" t="s">
        <v>26</v>
      </c>
      <c r="F88" s="6" t="s">
        <v>19</v>
      </c>
      <c r="G88" s="7">
        <v>8513</v>
      </c>
      <c r="H88" s="8">
        <f t="shared" si="13"/>
        <v>0.33057626592109352</v>
      </c>
      <c r="I88" s="6" t="s">
        <v>21</v>
      </c>
      <c r="J88" s="7">
        <v>9239</v>
      </c>
      <c r="K88" s="8">
        <f t="shared" si="14"/>
        <v>0.61019747704907201</v>
      </c>
      <c r="L88" s="6" t="s">
        <v>20</v>
      </c>
      <c r="M88" s="7">
        <v>25752</v>
      </c>
      <c r="N88" s="7">
        <v>15141</v>
      </c>
      <c r="O88" s="8">
        <f t="shared" si="15"/>
        <v>0.4120456663560112</v>
      </c>
      <c r="P88" s="15">
        <v>2010</v>
      </c>
      <c r="R88" s="6"/>
      <c r="S88" s="6"/>
      <c r="T88" s="6"/>
    </row>
    <row r="89" spans="1:20" x14ac:dyDescent="0.25">
      <c r="A89" s="14" t="s">
        <v>41</v>
      </c>
      <c r="B89" s="6" t="s">
        <v>81</v>
      </c>
      <c r="C89" s="6" t="s">
        <v>130</v>
      </c>
      <c r="D89" s="6" t="s">
        <v>17</v>
      </c>
      <c r="E89" s="6" t="s">
        <v>26</v>
      </c>
      <c r="F89" s="6" t="s">
        <v>19</v>
      </c>
      <c r="G89" s="7">
        <v>4767</v>
      </c>
      <c r="H89" s="8">
        <f t="shared" si="13"/>
        <v>0.3430483592400691</v>
      </c>
      <c r="I89" s="6" t="s">
        <v>21</v>
      </c>
      <c r="J89" s="7">
        <v>1441</v>
      </c>
      <c r="K89" s="8">
        <f t="shared" si="14"/>
        <v>0.5166726425242022</v>
      </c>
      <c r="L89" s="6" t="s">
        <v>20</v>
      </c>
      <c r="M89" s="7">
        <v>13896</v>
      </c>
      <c r="N89" s="7">
        <v>2789</v>
      </c>
      <c r="O89" s="8">
        <f t="shared" si="15"/>
        <v>0.79929476108232589</v>
      </c>
      <c r="P89" s="15">
        <v>2010</v>
      </c>
      <c r="R89" s="6"/>
      <c r="S89" s="6"/>
      <c r="T89" s="6"/>
    </row>
    <row r="90" spans="1:20" x14ac:dyDescent="0.25">
      <c r="A90" s="14" t="s">
        <v>41</v>
      </c>
      <c r="B90" s="6" t="s">
        <v>239</v>
      </c>
      <c r="C90" s="6" t="s">
        <v>131</v>
      </c>
      <c r="D90" s="6" t="s">
        <v>17</v>
      </c>
      <c r="E90" s="6" t="s">
        <v>26</v>
      </c>
      <c r="F90" s="6" t="s">
        <v>24</v>
      </c>
      <c r="G90" s="7">
        <v>5873</v>
      </c>
      <c r="H90" s="8">
        <f t="shared" si="13"/>
        <v>0.32526583961010191</v>
      </c>
      <c r="I90" s="6" t="s">
        <v>20</v>
      </c>
      <c r="J90" s="7">
        <v>3789</v>
      </c>
      <c r="K90" s="8">
        <f t="shared" si="14"/>
        <v>0.58945239576851272</v>
      </c>
      <c r="L90" s="6" t="s">
        <v>20</v>
      </c>
      <c r="M90" s="7">
        <v>18056</v>
      </c>
      <c r="N90" s="7">
        <v>6428</v>
      </c>
      <c r="O90" s="8">
        <f t="shared" si="15"/>
        <v>0.64399645547186535</v>
      </c>
      <c r="P90" s="15">
        <v>2010</v>
      </c>
      <c r="R90" s="6"/>
      <c r="S90" s="6"/>
      <c r="T90" s="6"/>
    </row>
    <row r="91" spans="1:20" x14ac:dyDescent="0.25">
      <c r="A91" s="14" t="s">
        <v>41</v>
      </c>
      <c r="B91" s="6" t="s">
        <v>33</v>
      </c>
      <c r="C91" s="6" t="s">
        <v>132</v>
      </c>
      <c r="D91" s="6" t="s">
        <v>17</v>
      </c>
      <c r="E91" s="6" t="s">
        <v>18</v>
      </c>
      <c r="F91" s="6" t="s">
        <v>19</v>
      </c>
      <c r="G91" s="7">
        <v>13119</v>
      </c>
      <c r="H91" s="8">
        <f t="shared" si="13"/>
        <v>0.22377061763351358</v>
      </c>
      <c r="I91" s="6" t="s">
        <v>21</v>
      </c>
      <c r="J91" s="7">
        <v>23092</v>
      </c>
      <c r="K91" s="8">
        <f t="shared" si="14"/>
        <v>0.5460005201806446</v>
      </c>
      <c r="L91" s="6" t="s">
        <v>21</v>
      </c>
      <c r="M91" s="7">
        <v>58627</v>
      </c>
      <c r="N91" s="7">
        <v>42293</v>
      </c>
      <c r="O91" s="8">
        <f t="shared" si="15"/>
        <v>0.27860883210807308</v>
      </c>
      <c r="P91" s="15">
        <v>2004</v>
      </c>
      <c r="R91" s="6"/>
      <c r="S91" s="6"/>
      <c r="T91" s="6"/>
    </row>
    <row r="92" spans="1:20" x14ac:dyDescent="0.25">
      <c r="A92" s="14" t="s">
        <v>41</v>
      </c>
      <c r="B92" s="6" t="s">
        <v>240</v>
      </c>
      <c r="C92" s="6" t="s">
        <v>133</v>
      </c>
      <c r="D92" s="6" t="s">
        <v>17</v>
      </c>
      <c r="E92" s="6" t="s">
        <v>26</v>
      </c>
      <c r="F92" s="6" t="s">
        <v>19</v>
      </c>
      <c r="G92" s="7">
        <v>10760</v>
      </c>
      <c r="H92" s="8">
        <f t="shared" si="13"/>
        <v>0.26338979731714479</v>
      </c>
      <c r="I92" s="6" t="s">
        <v>21</v>
      </c>
      <c r="J92" s="7">
        <v>15015</v>
      </c>
      <c r="K92" s="8">
        <f t="shared" si="14"/>
        <v>0.50141926865920849</v>
      </c>
      <c r="L92" s="6" t="s">
        <v>21</v>
      </c>
      <c r="M92" s="7">
        <v>40852</v>
      </c>
      <c r="N92" s="7">
        <v>29945</v>
      </c>
      <c r="O92" s="8">
        <f t="shared" si="15"/>
        <v>0.26698815235484186</v>
      </c>
      <c r="P92" s="15">
        <v>2004</v>
      </c>
      <c r="R92" s="6"/>
      <c r="S92" s="6"/>
      <c r="T92" s="6"/>
    </row>
    <row r="93" spans="1:20" x14ac:dyDescent="0.25">
      <c r="A93" s="14" t="s">
        <v>41</v>
      </c>
      <c r="B93" s="6" t="s">
        <v>151</v>
      </c>
      <c r="C93" s="6" t="s">
        <v>134</v>
      </c>
      <c r="D93" s="6" t="s">
        <v>23</v>
      </c>
      <c r="E93" s="6" t="s">
        <v>26</v>
      </c>
      <c r="F93" s="6" t="s">
        <v>19</v>
      </c>
      <c r="G93" s="7">
        <v>12327</v>
      </c>
      <c r="H93" s="8">
        <f t="shared" si="13"/>
        <v>0.23397995596386001</v>
      </c>
      <c r="I93" s="6" t="s">
        <v>21</v>
      </c>
      <c r="J93" s="7">
        <v>16285</v>
      </c>
      <c r="K93" s="8">
        <f t="shared" si="14"/>
        <v>0.52274259300869896</v>
      </c>
      <c r="L93" s="6" t="s">
        <v>21</v>
      </c>
      <c r="M93" s="7">
        <v>52684</v>
      </c>
      <c r="N93" s="7">
        <v>31153</v>
      </c>
      <c r="O93" s="8">
        <f t="shared" si="15"/>
        <v>0.40868195277503605</v>
      </c>
      <c r="P93" s="15">
        <v>1996</v>
      </c>
      <c r="R93" s="6" t="s">
        <v>256</v>
      </c>
      <c r="S93" s="6" t="s">
        <v>257</v>
      </c>
      <c r="T93" s="6" t="s">
        <v>258</v>
      </c>
    </row>
    <row r="94" spans="1:20" x14ac:dyDescent="0.25">
      <c r="A94" s="14" t="s">
        <v>41</v>
      </c>
      <c r="B94" s="6" t="s">
        <v>151</v>
      </c>
      <c r="C94" s="6" t="s">
        <v>135</v>
      </c>
      <c r="D94" s="6" t="s">
        <v>17</v>
      </c>
      <c r="E94" s="6" t="s">
        <v>26</v>
      </c>
      <c r="F94" s="6" t="s">
        <v>49</v>
      </c>
      <c r="G94" s="7">
        <v>6201</v>
      </c>
      <c r="H94" s="8">
        <f t="shared" si="13"/>
        <v>0.3230023960829253</v>
      </c>
      <c r="I94" s="6" t="s">
        <v>21</v>
      </c>
      <c r="J94" s="7">
        <v>5355</v>
      </c>
      <c r="K94" s="8">
        <f t="shared" si="14"/>
        <v>0.53646563814866766</v>
      </c>
      <c r="L94" s="6" t="s">
        <v>20</v>
      </c>
      <c r="M94" s="7">
        <v>19198</v>
      </c>
      <c r="N94" s="7">
        <v>9982</v>
      </c>
      <c r="O94" s="8">
        <f t="shared" si="15"/>
        <v>0.48005000520887592</v>
      </c>
      <c r="P94" s="15">
        <v>1996</v>
      </c>
      <c r="R94" s="53">
        <f>SUM(M82:M96)</f>
        <v>1035400</v>
      </c>
      <c r="S94" s="53">
        <f>SUM(N82:N96)</f>
        <v>438226</v>
      </c>
      <c r="T94" s="8">
        <f t="shared" ref="T94" si="20">(R94-S94)/R94</f>
        <v>0.57675680896271975</v>
      </c>
    </row>
    <row r="95" spans="1:20" x14ac:dyDescent="0.25">
      <c r="A95" s="14" t="s">
        <v>41</v>
      </c>
      <c r="B95" s="6" t="s">
        <v>123</v>
      </c>
      <c r="C95" s="6" t="s">
        <v>136</v>
      </c>
      <c r="D95" s="6" t="s">
        <v>17</v>
      </c>
      <c r="E95" s="6" t="s">
        <v>26</v>
      </c>
      <c r="F95" s="6" t="s">
        <v>19</v>
      </c>
      <c r="G95" s="7">
        <v>6583</v>
      </c>
      <c r="H95" s="8">
        <f t="shared" si="13"/>
        <v>0.28876606571040048</v>
      </c>
      <c r="I95" s="6" t="s">
        <v>21</v>
      </c>
      <c r="J95" s="7">
        <v>3398</v>
      </c>
      <c r="K95" s="8">
        <f t="shared" si="14"/>
        <v>0.63860176658522838</v>
      </c>
      <c r="L95" s="6" t="s">
        <v>20</v>
      </c>
      <c r="M95" s="7">
        <v>22797</v>
      </c>
      <c r="N95" s="7">
        <v>5321</v>
      </c>
      <c r="O95" s="8">
        <f t="shared" si="15"/>
        <v>0.76659209545115581</v>
      </c>
      <c r="P95" s="15">
        <v>1996</v>
      </c>
      <c r="R95" s="6"/>
      <c r="S95" s="6"/>
      <c r="T95" s="6"/>
    </row>
    <row r="96" spans="1:20" x14ac:dyDescent="0.25">
      <c r="A96" s="14" t="s">
        <v>41</v>
      </c>
      <c r="B96" s="6" t="s">
        <v>79</v>
      </c>
      <c r="C96" s="6" t="s">
        <v>137</v>
      </c>
      <c r="D96" s="6" t="s">
        <v>17</v>
      </c>
      <c r="E96" s="6" t="s">
        <v>18</v>
      </c>
      <c r="F96" s="6" t="s">
        <v>19</v>
      </c>
      <c r="G96" s="7">
        <v>12173</v>
      </c>
      <c r="H96" s="8">
        <f t="shared" si="13"/>
        <v>0.34471724294169287</v>
      </c>
      <c r="I96" s="6" t="s">
        <v>20</v>
      </c>
      <c r="J96" s="7">
        <v>17713</v>
      </c>
      <c r="K96" s="8">
        <f t="shared" si="14"/>
        <v>0.68150513639336696</v>
      </c>
      <c r="L96" s="6" t="s">
        <v>21</v>
      </c>
      <c r="M96" s="7">
        <v>35313</v>
      </c>
      <c r="N96" s="7">
        <v>25991</v>
      </c>
      <c r="O96" s="8">
        <f t="shared" si="15"/>
        <v>0.26398210290827739</v>
      </c>
      <c r="P96" s="15">
        <v>1994</v>
      </c>
      <c r="R96" s="6"/>
      <c r="S96" s="6"/>
      <c r="T96" s="6"/>
    </row>
    <row r="97" spans="1:20" s="10" customFormat="1" x14ac:dyDescent="0.25">
      <c r="A97" s="9" t="s">
        <v>43</v>
      </c>
      <c r="B97" s="10" t="s">
        <v>33</v>
      </c>
      <c r="C97" s="10" t="s">
        <v>348</v>
      </c>
      <c r="D97" s="10" t="s">
        <v>17</v>
      </c>
      <c r="E97" s="10" t="s">
        <v>26</v>
      </c>
      <c r="F97" s="10" t="s">
        <v>19</v>
      </c>
      <c r="G97" s="11">
        <v>14597</v>
      </c>
      <c r="H97" s="12">
        <f t="shared" si="13"/>
        <v>0.2657188626351622</v>
      </c>
      <c r="I97" s="10" t="s">
        <v>20</v>
      </c>
      <c r="J97" s="11">
        <v>19371</v>
      </c>
      <c r="K97" s="12">
        <f t="shared" si="14"/>
        <v>0.59263905035795139</v>
      </c>
      <c r="L97" s="10" t="s">
        <v>21</v>
      </c>
      <c r="M97" s="11">
        <v>54934</v>
      </c>
      <c r="N97" s="11">
        <v>32686</v>
      </c>
      <c r="O97" s="12">
        <f t="shared" si="15"/>
        <v>0.40499508501110426</v>
      </c>
      <c r="P97" s="13">
        <v>2014</v>
      </c>
    </row>
    <row r="98" spans="1:20" s="6" customFormat="1" x14ac:dyDescent="0.25">
      <c r="A98" s="14" t="s">
        <v>43</v>
      </c>
      <c r="B98" s="34" t="s">
        <v>33</v>
      </c>
      <c r="C98" s="34" t="s">
        <v>349</v>
      </c>
      <c r="D98" s="34" t="s">
        <v>23</v>
      </c>
      <c r="E98" s="34" t="s">
        <v>26</v>
      </c>
      <c r="F98" s="34" t="s">
        <v>19</v>
      </c>
      <c r="G98" s="7">
        <v>8505</v>
      </c>
      <c r="H98" s="8">
        <f t="shared" si="13"/>
        <v>0.30898060015984885</v>
      </c>
      <c r="I98" s="34" t="s">
        <v>21</v>
      </c>
      <c r="J98" s="7">
        <v>10411</v>
      </c>
      <c r="K98" s="8">
        <f t="shared" si="14"/>
        <v>0.54223958333333333</v>
      </c>
      <c r="L98" s="34" t="s">
        <v>20</v>
      </c>
      <c r="M98" s="7">
        <v>27526</v>
      </c>
      <c r="N98" s="7">
        <v>19200</v>
      </c>
      <c r="O98" s="8">
        <f t="shared" si="15"/>
        <v>0.30247765748746641</v>
      </c>
      <c r="P98" s="15">
        <v>2014</v>
      </c>
    </row>
    <row r="99" spans="1:20" x14ac:dyDescent="0.25">
      <c r="A99" s="14" t="s">
        <v>43</v>
      </c>
      <c r="B99" s="6" t="s">
        <v>77</v>
      </c>
      <c r="C99" s="6" t="s">
        <v>138</v>
      </c>
      <c r="D99" s="6" t="s">
        <v>17</v>
      </c>
      <c r="E99" s="6" t="s">
        <v>26</v>
      </c>
      <c r="F99" s="6" t="s">
        <v>19</v>
      </c>
      <c r="G99" s="7">
        <v>12008</v>
      </c>
      <c r="H99" s="8">
        <f t="shared" ref="H99" si="21">G99/M99</f>
        <v>0.42401129943502824</v>
      </c>
      <c r="I99" s="6" t="s">
        <v>20</v>
      </c>
      <c r="J99" s="7">
        <v>12059</v>
      </c>
      <c r="K99" s="8">
        <f t="shared" ref="K99" si="22">J99/N99</f>
        <v>0.5681239988693112</v>
      </c>
      <c r="L99" s="6" t="s">
        <v>21</v>
      </c>
      <c r="M99" s="7">
        <v>28320</v>
      </c>
      <c r="N99" s="7">
        <v>21226</v>
      </c>
      <c r="O99" s="8">
        <f t="shared" ref="O99" si="23">(M99-N99)/M99</f>
        <v>0.2504943502824859</v>
      </c>
      <c r="P99" s="15">
        <v>2012</v>
      </c>
      <c r="R99" s="6"/>
      <c r="S99" s="6"/>
      <c r="T99" s="6"/>
    </row>
    <row r="100" spans="1:20" x14ac:dyDescent="0.25">
      <c r="A100" s="14" t="s">
        <v>43</v>
      </c>
      <c r="B100" s="6" t="s">
        <v>77</v>
      </c>
      <c r="C100" s="6" t="s">
        <v>139</v>
      </c>
      <c r="D100" s="6" t="s">
        <v>23</v>
      </c>
      <c r="E100" s="6" t="s">
        <v>26</v>
      </c>
      <c r="F100" s="6" t="s">
        <v>19</v>
      </c>
      <c r="G100" s="7">
        <v>31793</v>
      </c>
      <c r="H100" s="8">
        <f t="shared" si="13"/>
        <v>0.46137659812216109</v>
      </c>
      <c r="I100" s="6" t="s">
        <v>20</v>
      </c>
      <c r="J100" s="7">
        <v>25105</v>
      </c>
      <c r="K100" s="8">
        <f t="shared" si="14"/>
        <v>0.57016647362085804</v>
      </c>
      <c r="L100" s="6" t="s">
        <v>20</v>
      </c>
      <c r="M100" s="7">
        <v>68909</v>
      </c>
      <c r="N100" s="7">
        <v>44031</v>
      </c>
      <c r="O100" s="8">
        <f t="shared" si="15"/>
        <v>0.36102686151300989</v>
      </c>
      <c r="P100" s="15">
        <v>2012</v>
      </c>
      <c r="R100" s="6"/>
      <c r="S100" s="6"/>
      <c r="T100" s="6"/>
    </row>
    <row r="101" spans="1:20" x14ac:dyDescent="0.25">
      <c r="A101" s="14" t="s">
        <v>43</v>
      </c>
      <c r="B101" s="6" t="s">
        <v>77</v>
      </c>
      <c r="C101" s="6" t="s">
        <v>140</v>
      </c>
      <c r="D101" s="6" t="s">
        <v>17</v>
      </c>
      <c r="E101" s="6" t="s">
        <v>26</v>
      </c>
      <c r="F101" s="6" t="s">
        <v>19</v>
      </c>
      <c r="G101" s="7">
        <v>8161</v>
      </c>
      <c r="H101" s="8">
        <f t="shared" si="13"/>
        <v>0.33560883332647939</v>
      </c>
      <c r="I101" s="6" t="s">
        <v>20</v>
      </c>
      <c r="J101" s="7">
        <v>7492</v>
      </c>
      <c r="K101" s="8">
        <f t="shared" si="14"/>
        <v>0.67271257968932385</v>
      </c>
      <c r="L101" s="6" t="s">
        <v>20</v>
      </c>
      <c r="M101" s="7">
        <v>24317</v>
      </c>
      <c r="N101" s="7">
        <v>11137</v>
      </c>
      <c r="O101" s="8">
        <f t="shared" si="15"/>
        <v>0.54200764896985643</v>
      </c>
      <c r="P101" s="15">
        <v>2010</v>
      </c>
      <c r="R101" s="6"/>
      <c r="S101" s="6"/>
      <c r="T101" s="6"/>
    </row>
    <row r="102" spans="1:20" x14ac:dyDescent="0.25">
      <c r="A102" s="14" t="s">
        <v>43</v>
      </c>
      <c r="B102" s="6" t="s">
        <v>33</v>
      </c>
      <c r="C102" s="6" t="s">
        <v>141</v>
      </c>
      <c r="D102" s="6" t="s">
        <v>17</v>
      </c>
      <c r="E102" s="6" t="s">
        <v>26</v>
      </c>
      <c r="F102" s="6" t="s">
        <v>19</v>
      </c>
      <c r="G102" s="7">
        <v>18760</v>
      </c>
      <c r="H102" s="8">
        <f t="shared" si="13"/>
        <v>0.33579751910788119</v>
      </c>
      <c r="I102" s="6" t="s">
        <v>20</v>
      </c>
      <c r="J102" s="7">
        <v>29817</v>
      </c>
      <c r="K102" s="8">
        <f t="shared" si="14"/>
        <v>0.652179618976793</v>
      </c>
      <c r="L102" s="6" t="s">
        <v>21</v>
      </c>
      <c r="M102" s="7">
        <v>55867</v>
      </c>
      <c r="N102" s="7">
        <v>45719</v>
      </c>
      <c r="O102" s="8">
        <f t="shared" si="15"/>
        <v>0.1816456942381012</v>
      </c>
      <c r="P102" s="15">
        <v>2010</v>
      </c>
      <c r="R102" s="6"/>
      <c r="S102" s="6"/>
      <c r="T102" s="6"/>
    </row>
    <row r="103" spans="1:20" x14ac:dyDescent="0.25">
      <c r="A103" s="14" t="s">
        <v>43</v>
      </c>
      <c r="B103" s="6" t="s">
        <v>33</v>
      </c>
      <c r="C103" s="6" t="s">
        <v>142</v>
      </c>
      <c r="D103" s="6" t="s">
        <v>17</v>
      </c>
      <c r="E103" s="6" t="s">
        <v>18</v>
      </c>
      <c r="F103" s="6" t="s">
        <v>19</v>
      </c>
      <c r="G103" s="7">
        <v>16691</v>
      </c>
      <c r="H103" s="8">
        <f t="shared" si="13"/>
        <v>0.34566239360490403</v>
      </c>
      <c r="I103" s="6" t="s">
        <v>20</v>
      </c>
      <c r="J103" s="7">
        <v>26748</v>
      </c>
      <c r="K103" s="8">
        <f t="shared" si="14"/>
        <v>0.63059622321239128</v>
      </c>
      <c r="L103" s="6" t="s">
        <v>21</v>
      </c>
      <c r="M103" s="7">
        <v>48287</v>
      </c>
      <c r="N103" s="7">
        <v>42417</v>
      </c>
      <c r="O103" s="8">
        <f t="shared" si="15"/>
        <v>0.12156481040445669</v>
      </c>
      <c r="P103" s="15">
        <v>2006</v>
      </c>
      <c r="R103" s="6"/>
      <c r="S103" s="6"/>
      <c r="T103" s="6"/>
    </row>
    <row r="104" spans="1:20" x14ac:dyDescent="0.25">
      <c r="A104" s="14" t="s">
        <v>43</v>
      </c>
      <c r="B104" s="6" t="s">
        <v>36</v>
      </c>
      <c r="C104" s="6" t="s">
        <v>143</v>
      </c>
      <c r="D104" s="6" t="s">
        <v>23</v>
      </c>
      <c r="E104" s="6" t="s">
        <v>26</v>
      </c>
      <c r="F104" s="6" t="s">
        <v>19</v>
      </c>
      <c r="G104" s="7">
        <v>170414</v>
      </c>
      <c r="H104" s="8">
        <f t="shared" si="13"/>
        <v>0.49197573811950218</v>
      </c>
      <c r="I104" s="6" t="s">
        <v>20</v>
      </c>
      <c r="J104" s="7">
        <v>146899</v>
      </c>
      <c r="K104" s="8">
        <f t="shared" si="14"/>
        <v>0.56945101292418376</v>
      </c>
      <c r="L104" s="6" t="s">
        <v>20</v>
      </c>
      <c r="M104" s="7">
        <v>346387</v>
      </c>
      <c r="N104" s="7">
        <v>257966</v>
      </c>
      <c r="O104" s="8">
        <f t="shared" si="15"/>
        <v>0.25526650826965214</v>
      </c>
      <c r="P104" s="15">
        <v>2002</v>
      </c>
      <c r="R104" s="6"/>
      <c r="S104" s="6"/>
      <c r="T104" s="6"/>
    </row>
    <row r="105" spans="1:20" x14ac:dyDescent="0.25">
      <c r="A105" s="14" t="s">
        <v>43</v>
      </c>
      <c r="B105" s="6" t="s">
        <v>77</v>
      </c>
      <c r="C105" s="6" t="s">
        <v>144</v>
      </c>
      <c r="D105" s="6" t="s">
        <v>23</v>
      </c>
      <c r="E105" s="6" t="s">
        <v>26</v>
      </c>
      <c r="F105" s="6" t="s">
        <v>19</v>
      </c>
      <c r="G105" s="7">
        <v>39837</v>
      </c>
      <c r="H105" s="8">
        <f t="shared" si="13"/>
        <v>0.44886760563380279</v>
      </c>
      <c r="I105" s="6" t="s">
        <v>20</v>
      </c>
      <c r="J105" s="7">
        <v>35410</v>
      </c>
      <c r="K105" s="8">
        <f t="shared" si="14"/>
        <v>0.56754980686316936</v>
      </c>
      <c r="L105" s="6" t="s">
        <v>21</v>
      </c>
      <c r="M105" s="7">
        <v>88750</v>
      </c>
      <c r="N105" s="7">
        <v>62391</v>
      </c>
      <c r="O105" s="8">
        <f t="shared" si="15"/>
        <v>0.29700281690140845</v>
      </c>
      <c r="P105" s="15">
        <v>2000</v>
      </c>
      <c r="R105" s="6"/>
      <c r="S105" s="6"/>
      <c r="T105" s="6"/>
    </row>
    <row r="106" spans="1:20" x14ac:dyDescent="0.25">
      <c r="A106" s="14" t="s">
        <v>43</v>
      </c>
      <c r="B106" s="6" t="s">
        <v>36</v>
      </c>
      <c r="C106" s="6" t="s">
        <v>145</v>
      </c>
      <c r="D106" s="6" t="s">
        <v>23</v>
      </c>
      <c r="E106" s="6" t="s">
        <v>26</v>
      </c>
      <c r="F106" s="6" t="s">
        <v>49</v>
      </c>
      <c r="G106" s="7">
        <v>120759</v>
      </c>
      <c r="H106" s="8">
        <f t="shared" si="13"/>
        <v>0.45879684508069662</v>
      </c>
      <c r="I106" s="6" t="s">
        <v>20</v>
      </c>
      <c r="J106" s="7">
        <v>117442</v>
      </c>
      <c r="K106" s="8">
        <f t="shared" si="14"/>
        <v>0.75158550867470031</v>
      </c>
      <c r="L106" s="6" t="s">
        <v>20</v>
      </c>
      <c r="M106" s="7">
        <v>263208</v>
      </c>
      <c r="N106" s="7">
        <v>156259</v>
      </c>
      <c r="O106" s="8">
        <f t="shared" si="15"/>
        <v>0.40632883498981792</v>
      </c>
      <c r="P106" s="15">
        <v>1998</v>
      </c>
      <c r="R106" s="6"/>
      <c r="S106" s="6"/>
      <c r="T106" s="6"/>
    </row>
    <row r="107" spans="1:20" x14ac:dyDescent="0.25">
      <c r="A107" s="14" t="s">
        <v>43</v>
      </c>
      <c r="B107" s="6" t="s">
        <v>77</v>
      </c>
      <c r="C107" s="6" t="s">
        <v>146</v>
      </c>
      <c r="D107" s="6" t="s">
        <v>23</v>
      </c>
      <c r="E107" s="6" t="s">
        <v>26</v>
      </c>
      <c r="F107" s="6" t="s">
        <v>49</v>
      </c>
      <c r="G107" s="7">
        <v>19846</v>
      </c>
      <c r="H107" s="8">
        <f t="shared" si="13"/>
        <v>0.3117744089231011</v>
      </c>
      <c r="I107" s="6" t="s">
        <v>20</v>
      </c>
      <c r="J107" s="7">
        <v>19977</v>
      </c>
      <c r="K107" s="8">
        <f t="shared" si="14"/>
        <v>0.51518980812873938</v>
      </c>
      <c r="L107" s="6" t="s">
        <v>20</v>
      </c>
      <c r="M107" s="7">
        <v>63655</v>
      </c>
      <c r="N107" s="7">
        <v>38776</v>
      </c>
      <c r="O107" s="8">
        <f t="shared" si="15"/>
        <v>0.39084125363286465</v>
      </c>
      <c r="P107" s="15">
        <v>1998</v>
      </c>
      <c r="R107" s="6"/>
      <c r="S107" s="6"/>
      <c r="T107" s="6"/>
    </row>
    <row r="108" spans="1:20" x14ac:dyDescent="0.25">
      <c r="A108" s="14" t="s">
        <v>43</v>
      </c>
      <c r="B108" s="6" t="s">
        <v>242</v>
      </c>
      <c r="C108" s="6" t="s">
        <v>147</v>
      </c>
      <c r="D108" s="6" t="s">
        <v>23</v>
      </c>
      <c r="E108" s="6" t="s">
        <v>26</v>
      </c>
      <c r="F108" s="6" t="s">
        <v>19</v>
      </c>
      <c r="G108" s="7">
        <v>34382</v>
      </c>
      <c r="H108" s="8">
        <f t="shared" si="13"/>
        <v>0.3751445717403164</v>
      </c>
      <c r="I108" s="6" t="s">
        <v>20</v>
      </c>
      <c r="J108" s="7">
        <v>31274</v>
      </c>
      <c r="K108" s="8">
        <f t="shared" si="14"/>
        <v>0.52588743715212971</v>
      </c>
      <c r="L108" s="6" t="s">
        <v>20</v>
      </c>
      <c r="M108" s="7">
        <v>91650</v>
      </c>
      <c r="N108" s="7">
        <v>59469</v>
      </c>
      <c r="O108" s="8">
        <f t="shared" si="15"/>
        <v>0.35112929623567923</v>
      </c>
      <c r="P108" s="15">
        <v>1998</v>
      </c>
      <c r="R108" s="6" t="s">
        <v>256</v>
      </c>
      <c r="S108" s="6" t="s">
        <v>257</v>
      </c>
      <c r="T108" s="6" t="s">
        <v>258</v>
      </c>
    </row>
    <row r="109" spans="1:20" x14ac:dyDescent="0.25">
      <c r="A109" s="14" t="s">
        <v>43</v>
      </c>
      <c r="B109" s="6" t="s">
        <v>77</v>
      </c>
      <c r="C109" s="6" t="s">
        <v>148</v>
      </c>
      <c r="D109" s="6" t="s">
        <v>23</v>
      </c>
      <c r="E109" s="6" t="s">
        <v>26</v>
      </c>
      <c r="F109" s="6" t="s">
        <v>49</v>
      </c>
      <c r="G109" s="7">
        <v>25856</v>
      </c>
      <c r="H109" s="8">
        <f t="shared" si="13"/>
        <v>0.27013247523924944</v>
      </c>
      <c r="I109" s="6" t="s">
        <v>21</v>
      </c>
      <c r="J109" s="7">
        <v>47791</v>
      </c>
      <c r="K109" s="8">
        <f t="shared" si="14"/>
        <v>0.51399225639922563</v>
      </c>
      <c r="L109" s="6" t="s">
        <v>20</v>
      </c>
      <c r="M109" s="7">
        <v>95716</v>
      </c>
      <c r="N109" s="7">
        <v>92980</v>
      </c>
      <c r="O109" s="8">
        <f t="shared" si="15"/>
        <v>2.8584562664549291E-2</v>
      </c>
      <c r="P109" s="15">
        <v>1994</v>
      </c>
      <c r="R109" s="53">
        <f>SUM(M97:M111)</f>
        <v>1353885</v>
      </c>
      <c r="S109" s="53">
        <f>SUM(N97:N111)</f>
        <v>969014</v>
      </c>
      <c r="T109" s="8">
        <f t="shared" ref="T109" si="24">(R109-S109)/R109</f>
        <v>0.28427155925355552</v>
      </c>
    </row>
    <row r="110" spans="1:20" x14ac:dyDescent="0.25">
      <c r="A110" s="14" t="s">
        <v>43</v>
      </c>
      <c r="B110" s="6" t="s">
        <v>56</v>
      </c>
      <c r="C110" s="6" t="s">
        <v>149</v>
      </c>
      <c r="D110" s="6" t="s">
        <v>23</v>
      </c>
      <c r="E110" s="6" t="s">
        <v>26</v>
      </c>
      <c r="F110" s="6" t="s">
        <v>49</v>
      </c>
      <c r="G110" s="7">
        <v>14557</v>
      </c>
      <c r="H110" s="8">
        <f t="shared" si="13"/>
        <v>0.2057875540727756</v>
      </c>
      <c r="I110" s="6" t="s">
        <v>21</v>
      </c>
      <c r="J110" s="7">
        <v>33526</v>
      </c>
      <c r="K110" s="8">
        <f t="shared" si="14"/>
        <v>0.53217562462300394</v>
      </c>
      <c r="L110" s="6" t="s">
        <v>20</v>
      </c>
      <c r="M110" s="7">
        <v>70738</v>
      </c>
      <c r="N110" s="7">
        <v>62998</v>
      </c>
      <c r="O110" s="8">
        <f t="shared" si="15"/>
        <v>0.10941785179111652</v>
      </c>
      <c r="P110" s="15">
        <v>1994</v>
      </c>
      <c r="R110" s="6"/>
      <c r="S110" s="6"/>
      <c r="T110" s="6"/>
    </row>
    <row r="111" spans="1:20" x14ac:dyDescent="0.25">
      <c r="A111" s="16" t="s">
        <v>43</v>
      </c>
      <c r="B111" s="17" t="s">
        <v>56</v>
      </c>
      <c r="C111" s="17" t="s">
        <v>150</v>
      </c>
      <c r="D111" s="17" t="s">
        <v>17</v>
      </c>
      <c r="E111" s="17" t="s">
        <v>26</v>
      </c>
      <c r="F111" s="17" t="s">
        <v>24</v>
      </c>
      <c r="G111" s="18">
        <v>12489</v>
      </c>
      <c r="H111" s="19">
        <f t="shared" si="13"/>
        <v>0.48745169977752623</v>
      </c>
      <c r="I111" s="17" t="s">
        <v>20</v>
      </c>
      <c r="J111" s="18">
        <v>11258</v>
      </c>
      <c r="K111" s="19">
        <f t="shared" si="14"/>
        <v>0.51739510087779772</v>
      </c>
      <c r="L111" s="17" t="s">
        <v>21</v>
      </c>
      <c r="M111" s="18">
        <v>25621</v>
      </c>
      <c r="N111" s="18">
        <v>21759</v>
      </c>
      <c r="O111" s="19">
        <f t="shared" si="15"/>
        <v>0.15073572460091331</v>
      </c>
      <c r="P111" s="20">
        <v>1994</v>
      </c>
      <c r="R111" s="6"/>
      <c r="S111" s="6"/>
      <c r="T111" s="6"/>
    </row>
    <row r="112" spans="1:20" x14ac:dyDescent="0.25">
      <c r="A112" s="9" t="s">
        <v>45</v>
      </c>
      <c r="B112" s="10" t="s">
        <v>151</v>
      </c>
      <c r="C112" s="10" t="s">
        <v>152</v>
      </c>
      <c r="D112" s="10" t="s">
        <v>17</v>
      </c>
      <c r="E112" s="10" t="s">
        <v>26</v>
      </c>
      <c r="F112" s="10" t="s">
        <v>19</v>
      </c>
      <c r="G112" s="11">
        <v>10252</v>
      </c>
      <c r="H112" s="12">
        <f t="shared" si="13"/>
        <v>0.27362015586633925</v>
      </c>
      <c r="I112" s="10" t="s">
        <v>21</v>
      </c>
      <c r="J112" s="11">
        <v>16844</v>
      </c>
      <c r="K112" s="12">
        <f t="shared" si="14"/>
        <v>0.56114868241329918</v>
      </c>
      <c r="L112" s="10" t="s">
        <v>21</v>
      </c>
      <c r="M112" s="11">
        <v>37468</v>
      </c>
      <c r="N112" s="11">
        <v>30017</v>
      </c>
      <c r="O112" s="12">
        <f t="shared" si="15"/>
        <v>0.19886302978541689</v>
      </c>
      <c r="P112" s="13">
        <v>2012</v>
      </c>
      <c r="R112" s="6"/>
      <c r="S112" s="6"/>
      <c r="T112" s="6"/>
    </row>
    <row r="113" spans="1:20" x14ac:dyDescent="0.25">
      <c r="A113" s="14" t="s">
        <v>45</v>
      </c>
      <c r="B113" s="6" t="s">
        <v>151</v>
      </c>
      <c r="C113" s="6" t="s">
        <v>153</v>
      </c>
      <c r="D113" s="6" t="s">
        <v>23</v>
      </c>
      <c r="E113" s="6" t="s">
        <v>18</v>
      </c>
      <c r="F113" s="6" t="s">
        <v>24</v>
      </c>
      <c r="G113" s="7">
        <v>16404</v>
      </c>
      <c r="H113" s="8">
        <f t="shared" si="13"/>
        <v>0.48725717340937447</v>
      </c>
      <c r="I113" s="6" t="s">
        <v>20</v>
      </c>
      <c r="J113" s="7">
        <v>17930</v>
      </c>
      <c r="K113" s="8">
        <f t="shared" si="14"/>
        <v>0.72699995945343232</v>
      </c>
      <c r="L113" s="6" t="s">
        <v>20</v>
      </c>
      <c r="M113" s="7">
        <v>33666</v>
      </c>
      <c r="N113" s="7">
        <v>24663</v>
      </c>
      <c r="O113" s="8">
        <f t="shared" si="15"/>
        <v>0.26742113705221887</v>
      </c>
      <c r="P113" s="15">
        <v>2012</v>
      </c>
      <c r="R113" s="6"/>
      <c r="S113" s="6"/>
      <c r="T113" s="6"/>
    </row>
    <row r="114" spans="1:20" x14ac:dyDescent="0.25">
      <c r="A114" s="14" t="s">
        <v>45</v>
      </c>
      <c r="B114" s="6" t="s">
        <v>54</v>
      </c>
      <c r="C114" s="6" t="s">
        <v>154</v>
      </c>
      <c r="D114" s="6" t="s">
        <v>17</v>
      </c>
      <c r="E114" s="6" t="s">
        <v>26</v>
      </c>
      <c r="F114" s="6" t="s">
        <v>24</v>
      </c>
      <c r="G114" s="7">
        <v>25457</v>
      </c>
      <c r="H114" s="8">
        <f t="shared" si="13"/>
        <v>0.31488651122518402</v>
      </c>
      <c r="I114" s="6" t="s">
        <v>20</v>
      </c>
      <c r="J114" s="7">
        <v>46885</v>
      </c>
      <c r="K114" s="8">
        <f t="shared" si="14"/>
        <v>0.68354448834395187</v>
      </c>
      <c r="L114" s="6" t="s">
        <v>21</v>
      </c>
      <c r="M114" s="7">
        <v>80845</v>
      </c>
      <c r="N114" s="7">
        <v>68591</v>
      </c>
      <c r="O114" s="8">
        <f t="shared" si="15"/>
        <v>0.15157399962891954</v>
      </c>
      <c r="P114" s="15">
        <v>2010</v>
      </c>
      <c r="R114" s="6"/>
      <c r="S114" s="6"/>
      <c r="T114" s="6"/>
    </row>
    <row r="115" spans="1:20" x14ac:dyDescent="0.25">
      <c r="A115" s="14" t="s">
        <v>45</v>
      </c>
      <c r="B115" s="6" t="s">
        <v>242</v>
      </c>
      <c r="C115" s="6" t="s">
        <v>155</v>
      </c>
      <c r="D115" s="6" t="s">
        <v>17</v>
      </c>
      <c r="E115" s="6" t="s">
        <v>26</v>
      </c>
      <c r="F115" s="6" t="s">
        <v>19</v>
      </c>
      <c r="G115" s="7">
        <v>19051</v>
      </c>
      <c r="H115" s="8">
        <f t="shared" si="13"/>
        <v>0.2307785490181827</v>
      </c>
      <c r="I115" s="6" t="s">
        <v>21</v>
      </c>
      <c r="J115" s="7">
        <v>37300</v>
      </c>
      <c r="K115" s="8">
        <f t="shared" si="14"/>
        <v>0.51498709080616878</v>
      </c>
      <c r="L115" s="6" t="s">
        <v>21</v>
      </c>
      <c r="M115" s="7">
        <v>82551</v>
      </c>
      <c r="N115" s="7">
        <v>72429</v>
      </c>
      <c r="O115" s="8">
        <f t="shared" si="15"/>
        <v>0.12261511065886543</v>
      </c>
      <c r="P115" s="15">
        <v>2010</v>
      </c>
      <c r="R115" s="6"/>
      <c r="S115" s="6"/>
      <c r="T115" s="6"/>
    </row>
    <row r="116" spans="1:20" x14ac:dyDescent="0.25">
      <c r="A116" s="14" t="s">
        <v>45</v>
      </c>
      <c r="B116" s="6" t="s">
        <v>56</v>
      </c>
      <c r="C116" s="6" t="s">
        <v>156</v>
      </c>
      <c r="D116" s="6" t="s">
        <v>17</v>
      </c>
      <c r="E116" s="6" t="s">
        <v>26</v>
      </c>
      <c r="F116" s="6" t="s">
        <v>19</v>
      </c>
      <c r="G116" s="7">
        <v>34103</v>
      </c>
      <c r="H116" s="8">
        <f t="shared" si="13"/>
        <v>0.39222293784790907</v>
      </c>
      <c r="I116" s="6" t="s">
        <v>20</v>
      </c>
      <c r="J116" s="7">
        <v>54354</v>
      </c>
      <c r="K116" s="8">
        <f t="shared" si="14"/>
        <v>0.70680485299280893</v>
      </c>
      <c r="L116" s="6" t="s">
        <v>21</v>
      </c>
      <c r="M116" s="7">
        <v>86948</v>
      </c>
      <c r="N116" s="7">
        <v>76901</v>
      </c>
      <c r="O116" s="8">
        <f t="shared" si="15"/>
        <v>0.11555182407875972</v>
      </c>
      <c r="P116" s="15">
        <v>2010</v>
      </c>
      <c r="R116" s="6"/>
      <c r="S116" s="6"/>
      <c r="T116" s="6"/>
    </row>
    <row r="117" spans="1:20" x14ac:dyDescent="0.25">
      <c r="A117" s="14" t="s">
        <v>45</v>
      </c>
      <c r="B117" s="6" t="s">
        <v>246</v>
      </c>
      <c r="C117" s="6" t="s">
        <v>157</v>
      </c>
      <c r="D117" s="6" t="s">
        <v>17</v>
      </c>
      <c r="E117" s="6" t="s">
        <v>26</v>
      </c>
      <c r="F117" s="6" t="s">
        <v>19</v>
      </c>
      <c r="G117" s="7">
        <v>15709</v>
      </c>
      <c r="H117" s="8">
        <f t="shared" si="13"/>
        <v>0.48927025259289253</v>
      </c>
      <c r="I117" s="6" t="s">
        <v>20</v>
      </c>
      <c r="J117" s="7">
        <v>13637</v>
      </c>
      <c r="K117" s="8">
        <f t="shared" si="14"/>
        <v>0.50187693213602236</v>
      </c>
      <c r="L117" s="6" t="s">
        <v>20</v>
      </c>
      <c r="M117" s="7">
        <v>32107</v>
      </c>
      <c r="N117" s="7">
        <v>27172</v>
      </c>
      <c r="O117" s="8">
        <f t="shared" si="15"/>
        <v>0.15370479957641636</v>
      </c>
      <c r="P117" s="15">
        <v>2010</v>
      </c>
      <c r="R117" s="6"/>
      <c r="S117" s="6"/>
      <c r="T117" s="6"/>
    </row>
    <row r="118" spans="1:20" x14ac:dyDescent="0.25">
      <c r="A118" s="14" t="s">
        <v>45</v>
      </c>
      <c r="B118" s="6" t="s">
        <v>56</v>
      </c>
      <c r="C118" s="6" t="s">
        <v>158</v>
      </c>
      <c r="D118" s="6" t="s">
        <v>23</v>
      </c>
      <c r="E118" s="6" t="s">
        <v>26</v>
      </c>
      <c r="F118" s="6" t="s">
        <v>19</v>
      </c>
      <c r="G118" s="7">
        <v>6189</v>
      </c>
      <c r="H118" s="8">
        <f t="shared" si="13"/>
        <v>0.41348209513629075</v>
      </c>
      <c r="I118" s="6" t="s">
        <v>20</v>
      </c>
      <c r="J118" s="7">
        <v>5312</v>
      </c>
      <c r="K118" s="8">
        <f t="shared" si="14"/>
        <v>0.68181234758054166</v>
      </c>
      <c r="L118" s="6" t="s">
        <v>20</v>
      </c>
      <c r="M118" s="7">
        <v>14968</v>
      </c>
      <c r="N118" s="7">
        <v>7791</v>
      </c>
      <c r="O118" s="8">
        <f t="shared" si="15"/>
        <v>0.47948957776590057</v>
      </c>
      <c r="P118" s="15">
        <v>2008</v>
      </c>
      <c r="R118" s="6"/>
      <c r="S118" s="6"/>
      <c r="T118" s="6"/>
    </row>
    <row r="119" spans="1:20" x14ac:dyDescent="0.25">
      <c r="A119" s="14" t="s">
        <v>45</v>
      </c>
      <c r="B119" s="6" t="s">
        <v>54</v>
      </c>
      <c r="C119" s="6" t="s">
        <v>159</v>
      </c>
      <c r="D119" s="6" t="s">
        <v>23</v>
      </c>
      <c r="E119" s="6" t="s">
        <v>26</v>
      </c>
      <c r="F119" s="6" t="s">
        <v>19</v>
      </c>
      <c r="G119" s="7">
        <v>3393</v>
      </c>
      <c r="H119" s="8">
        <f t="shared" si="13"/>
        <v>0.31624568925342528</v>
      </c>
      <c r="I119" s="6" t="s">
        <v>21</v>
      </c>
      <c r="J119" s="7">
        <v>1704</v>
      </c>
      <c r="K119" s="8">
        <f t="shared" si="14"/>
        <v>0.56071076011845999</v>
      </c>
      <c r="L119" s="6" t="s">
        <v>20</v>
      </c>
      <c r="M119" s="7">
        <v>10729</v>
      </c>
      <c r="N119" s="7">
        <v>3039</v>
      </c>
      <c r="O119" s="8">
        <f t="shared" si="15"/>
        <v>0.71674899804268799</v>
      </c>
      <c r="P119" s="15">
        <v>2006</v>
      </c>
      <c r="R119" s="6"/>
      <c r="S119" s="6"/>
      <c r="T119" s="6"/>
    </row>
    <row r="120" spans="1:20" x14ac:dyDescent="0.25">
      <c r="A120" s="14" t="s">
        <v>45</v>
      </c>
      <c r="B120" s="6" t="s">
        <v>36</v>
      </c>
      <c r="C120" s="6" t="s">
        <v>160</v>
      </c>
      <c r="D120" s="6" t="s">
        <v>17</v>
      </c>
      <c r="E120" s="6" t="s">
        <v>26</v>
      </c>
      <c r="F120" s="6" t="s">
        <v>19</v>
      </c>
      <c r="G120" s="7">
        <v>77567</v>
      </c>
      <c r="H120" s="8">
        <f t="shared" si="13"/>
        <v>0.26323434090454034</v>
      </c>
      <c r="I120" s="6" t="s">
        <v>21</v>
      </c>
      <c r="J120" s="7">
        <v>154644</v>
      </c>
      <c r="K120" s="8">
        <f t="shared" si="14"/>
        <v>0.59222438381764986</v>
      </c>
      <c r="L120" s="6" t="s">
        <v>21</v>
      </c>
      <c r="M120" s="7">
        <v>294669</v>
      </c>
      <c r="N120" s="7">
        <v>261124</v>
      </c>
      <c r="O120" s="8">
        <f t="shared" si="15"/>
        <v>0.11383959629278953</v>
      </c>
      <c r="P120" s="15">
        <v>2004</v>
      </c>
      <c r="R120" s="6"/>
      <c r="S120" s="6"/>
      <c r="T120" s="6"/>
    </row>
    <row r="121" spans="1:20" x14ac:dyDescent="0.25">
      <c r="A121" s="14" t="s">
        <v>45</v>
      </c>
      <c r="B121" s="6" t="s">
        <v>242</v>
      </c>
      <c r="C121" s="6" t="s">
        <v>161</v>
      </c>
      <c r="D121" s="6" t="s">
        <v>17</v>
      </c>
      <c r="E121" s="6" t="s">
        <v>26</v>
      </c>
      <c r="F121" s="6" t="s">
        <v>19</v>
      </c>
      <c r="G121" s="7">
        <v>27499</v>
      </c>
      <c r="H121" s="8">
        <f t="shared" si="13"/>
        <v>0.43480117005296859</v>
      </c>
      <c r="I121" s="6" t="s">
        <v>20</v>
      </c>
      <c r="J121" s="7">
        <v>38366</v>
      </c>
      <c r="K121" s="8">
        <f t="shared" si="14"/>
        <v>0.65169608126242118</v>
      </c>
      <c r="L121" s="6" t="s">
        <v>21</v>
      </c>
      <c r="M121" s="7">
        <v>63245</v>
      </c>
      <c r="N121" s="7">
        <v>58871</v>
      </c>
      <c r="O121" s="8">
        <f t="shared" si="15"/>
        <v>6.9159617361056205E-2</v>
      </c>
      <c r="P121" s="15">
        <v>2002</v>
      </c>
      <c r="R121" s="6" t="s">
        <v>256</v>
      </c>
      <c r="S121" s="6" t="s">
        <v>257</v>
      </c>
      <c r="T121" s="6" t="s">
        <v>258</v>
      </c>
    </row>
    <row r="122" spans="1:20" x14ac:dyDescent="0.25">
      <c r="A122" s="14" t="s">
        <v>45</v>
      </c>
      <c r="B122" s="6" t="s">
        <v>56</v>
      </c>
      <c r="C122" s="6" t="s">
        <v>160</v>
      </c>
      <c r="D122" s="6" t="s">
        <v>17</v>
      </c>
      <c r="E122" s="6" t="s">
        <v>26</v>
      </c>
      <c r="F122" s="6" t="s">
        <v>19</v>
      </c>
      <c r="G122" s="7">
        <v>9300</v>
      </c>
      <c r="H122" s="8">
        <f t="shared" si="13"/>
        <v>0.23340444221357762</v>
      </c>
      <c r="I122" s="6" t="s">
        <v>21</v>
      </c>
      <c r="J122" s="7">
        <v>18445</v>
      </c>
      <c r="K122" s="8">
        <f t="shared" si="14"/>
        <v>0.52914682425841986</v>
      </c>
      <c r="L122" s="6" t="s">
        <v>21</v>
      </c>
      <c r="M122" s="7">
        <v>39845</v>
      </c>
      <c r="N122" s="7">
        <v>34858</v>
      </c>
      <c r="O122" s="8">
        <f t="shared" si="15"/>
        <v>0.12515999498054964</v>
      </c>
      <c r="P122" s="15">
        <v>1998</v>
      </c>
      <c r="R122" s="53">
        <f>SUM(M112:M124)</f>
        <v>867627</v>
      </c>
      <c r="S122" s="53">
        <f>SUM(N112:N124)</f>
        <v>753536</v>
      </c>
      <c r="T122" s="8">
        <f t="shared" ref="T122" si="25">(R122-S122)/R122</f>
        <v>0.13149775191412899</v>
      </c>
    </row>
    <row r="123" spans="1:20" x14ac:dyDescent="0.25">
      <c r="A123" s="14" t="s">
        <v>45</v>
      </c>
      <c r="B123" s="6" t="s">
        <v>242</v>
      </c>
      <c r="C123" s="6" t="s">
        <v>162</v>
      </c>
      <c r="D123" s="6" t="s">
        <v>23</v>
      </c>
      <c r="E123" s="6" t="s">
        <v>26</v>
      </c>
      <c r="F123" s="6" t="s">
        <v>49</v>
      </c>
      <c r="G123" s="7">
        <v>12034</v>
      </c>
      <c r="H123" s="8">
        <f t="shared" si="13"/>
        <v>0.34272206874946604</v>
      </c>
      <c r="I123" s="6" t="s">
        <v>20</v>
      </c>
      <c r="J123" s="7">
        <v>15464</v>
      </c>
      <c r="K123" s="8">
        <f t="shared" si="14"/>
        <v>0.51797018924803218</v>
      </c>
      <c r="L123" s="6" t="s">
        <v>20</v>
      </c>
      <c r="M123" s="7">
        <v>35113</v>
      </c>
      <c r="N123" s="7">
        <v>29855</v>
      </c>
      <c r="O123" s="8">
        <f t="shared" si="15"/>
        <v>0.14974510864921825</v>
      </c>
      <c r="P123" s="15">
        <v>1994</v>
      </c>
      <c r="R123" s="6"/>
      <c r="S123" s="6"/>
      <c r="T123" s="6"/>
    </row>
    <row r="124" spans="1:20" x14ac:dyDescent="0.25">
      <c r="A124" s="14" t="s">
        <v>45</v>
      </c>
      <c r="B124" s="6" t="s">
        <v>54</v>
      </c>
      <c r="C124" s="6" t="s">
        <v>163</v>
      </c>
      <c r="D124" s="6" t="s">
        <v>17</v>
      </c>
      <c r="E124" s="6" t="s">
        <v>26</v>
      </c>
      <c r="F124" s="6" t="s">
        <v>19</v>
      </c>
      <c r="G124" s="7">
        <v>10568</v>
      </c>
      <c r="H124" s="8">
        <f t="shared" si="13"/>
        <v>0.19050709354100193</v>
      </c>
      <c r="I124" s="6" t="s">
        <v>21</v>
      </c>
      <c r="J124" s="7">
        <v>30304</v>
      </c>
      <c r="K124" s="8">
        <f t="shared" si="14"/>
        <v>0.52046371833404892</v>
      </c>
      <c r="L124" s="6" t="s">
        <v>21</v>
      </c>
      <c r="M124" s="7">
        <v>55473</v>
      </c>
      <c r="N124" s="7">
        <v>58225</v>
      </c>
      <c r="O124" s="8">
        <f t="shared" si="15"/>
        <v>-4.960972004398536E-2</v>
      </c>
      <c r="P124" s="15">
        <v>1994</v>
      </c>
      <c r="R124" s="6"/>
      <c r="S124" s="6"/>
      <c r="T124" s="6"/>
    </row>
    <row r="125" spans="1:20" s="10" customFormat="1" x14ac:dyDescent="0.25">
      <c r="A125" s="9" t="s">
        <v>47</v>
      </c>
      <c r="B125" s="10" t="s">
        <v>36</v>
      </c>
      <c r="C125" s="10" t="s">
        <v>350</v>
      </c>
      <c r="D125" s="10" t="s">
        <v>23</v>
      </c>
      <c r="E125" s="10" t="s">
        <v>26</v>
      </c>
      <c r="F125" s="10" t="s">
        <v>19</v>
      </c>
      <c r="G125" s="11">
        <v>239914</v>
      </c>
      <c r="H125" s="12">
        <f t="shared" si="13"/>
        <v>0.4704113064671408</v>
      </c>
      <c r="I125" s="10" t="s">
        <v>20</v>
      </c>
      <c r="J125" s="11">
        <v>145052</v>
      </c>
      <c r="K125" s="12">
        <f t="shared" si="14"/>
        <v>0.72162301997930434</v>
      </c>
      <c r="L125" s="10" t="s">
        <v>20</v>
      </c>
      <c r="M125" s="11">
        <v>510009</v>
      </c>
      <c r="N125" s="11">
        <v>201008</v>
      </c>
      <c r="O125" s="12">
        <f t="shared" si="15"/>
        <v>0.60587362183804605</v>
      </c>
      <c r="P125" s="13">
        <v>2014</v>
      </c>
    </row>
    <row r="126" spans="1:20" s="6" customFormat="1" x14ac:dyDescent="0.25">
      <c r="A126" s="14" t="s">
        <v>47</v>
      </c>
      <c r="B126" s="34" t="s">
        <v>183</v>
      </c>
      <c r="C126" s="34" t="s">
        <v>219</v>
      </c>
      <c r="D126" s="34" t="s">
        <v>17</v>
      </c>
      <c r="E126" s="34" t="s">
        <v>26</v>
      </c>
      <c r="F126" s="34" t="s">
        <v>19</v>
      </c>
      <c r="G126" s="7">
        <v>17194</v>
      </c>
      <c r="H126" s="8">
        <f t="shared" si="13"/>
        <v>0.33365028234335281</v>
      </c>
      <c r="I126" s="34" t="s">
        <v>20</v>
      </c>
      <c r="J126" s="7">
        <v>19301</v>
      </c>
      <c r="K126" s="8">
        <f t="shared" si="14"/>
        <v>0.57839376685645794</v>
      </c>
      <c r="L126" s="34" t="s">
        <v>21</v>
      </c>
      <c r="M126" s="7">
        <v>51533</v>
      </c>
      <c r="N126" s="7">
        <v>33370</v>
      </c>
      <c r="O126" s="8">
        <f t="shared" si="15"/>
        <v>0.35245376748879359</v>
      </c>
      <c r="P126" s="15">
        <v>2014</v>
      </c>
    </row>
    <row r="127" spans="1:20" s="6" customFormat="1" x14ac:dyDescent="0.25">
      <c r="A127" s="14" t="s">
        <v>47</v>
      </c>
      <c r="B127" s="34" t="s">
        <v>167</v>
      </c>
      <c r="C127" s="34" t="s">
        <v>352</v>
      </c>
      <c r="D127" s="34" t="s">
        <v>17</v>
      </c>
      <c r="E127" s="34" t="s">
        <v>26</v>
      </c>
      <c r="F127" s="34" t="s">
        <v>24</v>
      </c>
      <c r="G127" s="7">
        <v>10496</v>
      </c>
      <c r="H127" s="8">
        <f t="shared" si="13"/>
        <v>0.40961598501404933</v>
      </c>
      <c r="I127" s="34" t="s">
        <v>20</v>
      </c>
      <c r="J127" s="7">
        <v>8699</v>
      </c>
      <c r="K127" s="8">
        <f t="shared" si="14"/>
        <v>0.59464078200833959</v>
      </c>
      <c r="L127" s="34" t="s">
        <v>21</v>
      </c>
      <c r="M127" s="7">
        <v>25624</v>
      </c>
      <c r="N127" s="7">
        <v>14629</v>
      </c>
      <c r="O127" s="8">
        <f t="shared" si="15"/>
        <v>0.42908991570402749</v>
      </c>
      <c r="P127" s="15">
        <v>2014</v>
      </c>
    </row>
    <row r="128" spans="1:20" s="6" customFormat="1" x14ac:dyDescent="0.25">
      <c r="A128" s="14" t="s">
        <v>47</v>
      </c>
      <c r="B128" s="34" t="s">
        <v>56</v>
      </c>
      <c r="C128" s="34" t="s">
        <v>351</v>
      </c>
      <c r="D128" s="34" t="s">
        <v>17</v>
      </c>
      <c r="E128" s="34" t="s">
        <v>26</v>
      </c>
      <c r="F128" s="34" t="s">
        <v>19</v>
      </c>
      <c r="G128" s="7">
        <v>18917</v>
      </c>
      <c r="H128" s="8">
        <f t="shared" si="13"/>
        <v>0.28784236153377968</v>
      </c>
      <c r="I128" s="34" t="s">
        <v>21</v>
      </c>
      <c r="J128" s="7">
        <v>22271</v>
      </c>
      <c r="K128" s="8">
        <f t="shared" si="14"/>
        <v>0.52812425895186155</v>
      </c>
      <c r="L128" s="34" t="s">
        <v>21</v>
      </c>
      <c r="M128" s="7">
        <v>65720</v>
      </c>
      <c r="N128" s="7">
        <v>42170</v>
      </c>
      <c r="O128" s="8">
        <f t="shared" si="15"/>
        <v>0.35833840535605599</v>
      </c>
      <c r="P128" s="15">
        <v>2014</v>
      </c>
    </row>
    <row r="129" spans="1:20" x14ac:dyDescent="0.25">
      <c r="A129" s="14" t="s">
        <v>47</v>
      </c>
      <c r="B129" s="6" t="s">
        <v>36</v>
      </c>
      <c r="C129" s="6" t="s">
        <v>164</v>
      </c>
      <c r="D129" s="6" t="s">
        <v>23</v>
      </c>
      <c r="E129" s="6" t="s">
        <v>26</v>
      </c>
      <c r="F129" s="6" t="s">
        <v>19</v>
      </c>
      <c r="G129" s="7">
        <v>174772</v>
      </c>
      <c r="H129" s="8">
        <f t="shared" ref="H129" si="26">G129/M129</f>
        <v>0.35130968246406441</v>
      </c>
      <c r="I129" s="6" t="s">
        <v>20</v>
      </c>
      <c r="J129" s="7">
        <v>148940</v>
      </c>
      <c r="K129" s="8">
        <f t="shared" ref="K129" si="27">J129/N129</f>
        <v>0.63028712892236727</v>
      </c>
      <c r="L129" s="6" t="s">
        <v>20</v>
      </c>
      <c r="M129" s="7">
        <v>497487</v>
      </c>
      <c r="N129" s="7">
        <v>236305</v>
      </c>
      <c r="O129" s="8">
        <f t="shared" ref="O129" si="28">(M129-N129)/M129</f>
        <v>0.52500266338617896</v>
      </c>
      <c r="P129" s="15">
        <v>2012</v>
      </c>
      <c r="R129" s="6"/>
      <c r="S129" s="6"/>
      <c r="T129" s="6"/>
    </row>
    <row r="130" spans="1:20" x14ac:dyDescent="0.25">
      <c r="A130" s="14" t="s">
        <v>47</v>
      </c>
      <c r="B130" s="6" t="s">
        <v>33</v>
      </c>
      <c r="C130" s="6" t="s">
        <v>165</v>
      </c>
      <c r="D130" s="6" t="s">
        <v>23</v>
      </c>
      <c r="E130" s="6" t="s">
        <v>18</v>
      </c>
      <c r="F130" s="6" t="s">
        <v>49</v>
      </c>
      <c r="G130" s="7">
        <v>2778</v>
      </c>
      <c r="H130" s="8">
        <f t="shared" si="13"/>
        <v>0.39159853397237104</v>
      </c>
      <c r="I130" s="6" t="s">
        <v>20</v>
      </c>
      <c r="J130" s="7">
        <v>1848</v>
      </c>
      <c r="K130" s="8">
        <f t="shared" si="14"/>
        <v>0.60829493087557607</v>
      </c>
      <c r="L130" s="6" t="s">
        <v>20</v>
      </c>
      <c r="M130" s="7">
        <v>7094</v>
      </c>
      <c r="N130" s="7">
        <v>3038</v>
      </c>
      <c r="O130" s="8">
        <f t="shared" si="15"/>
        <v>0.57175077530307306</v>
      </c>
      <c r="P130" s="15">
        <v>2012</v>
      </c>
      <c r="R130" s="6"/>
      <c r="S130" s="6"/>
      <c r="T130" s="6"/>
    </row>
    <row r="131" spans="1:20" x14ac:dyDescent="0.25">
      <c r="A131" s="14" t="s">
        <v>47</v>
      </c>
      <c r="B131" s="6" t="s">
        <v>151</v>
      </c>
      <c r="C131" s="6" t="s">
        <v>166</v>
      </c>
      <c r="D131" s="6" t="s">
        <v>23</v>
      </c>
      <c r="E131" s="6" t="s">
        <v>26</v>
      </c>
      <c r="F131" s="6" t="s">
        <v>211</v>
      </c>
      <c r="G131" s="7">
        <v>2410</v>
      </c>
      <c r="H131" s="8">
        <f t="shared" si="13"/>
        <v>0.33781889543033361</v>
      </c>
      <c r="I131" s="6" t="s">
        <v>21</v>
      </c>
      <c r="J131" s="7">
        <v>2121</v>
      </c>
      <c r="K131" s="8">
        <f t="shared" si="14"/>
        <v>0.57855973813420625</v>
      </c>
      <c r="L131" s="6" t="s">
        <v>20</v>
      </c>
      <c r="M131" s="7">
        <v>7134</v>
      </c>
      <c r="N131" s="7">
        <v>3666</v>
      </c>
      <c r="O131" s="8">
        <f t="shared" si="15"/>
        <v>0.4861227922624054</v>
      </c>
      <c r="P131" s="15">
        <v>2012</v>
      </c>
      <c r="R131" s="6"/>
      <c r="S131" s="6"/>
      <c r="T131" s="6"/>
    </row>
    <row r="132" spans="1:20" x14ac:dyDescent="0.25">
      <c r="A132" s="14" t="s">
        <v>47</v>
      </c>
      <c r="B132" s="6" t="s">
        <v>167</v>
      </c>
      <c r="C132" s="6" t="s">
        <v>168</v>
      </c>
      <c r="D132" s="6" t="s">
        <v>23</v>
      </c>
      <c r="E132" s="6" t="s">
        <v>26</v>
      </c>
      <c r="F132" s="6" t="s">
        <v>211</v>
      </c>
      <c r="G132" s="7">
        <v>16202</v>
      </c>
      <c r="H132" s="8">
        <f t="shared" si="13"/>
        <v>0.40832682275258952</v>
      </c>
      <c r="I132" s="6" t="s">
        <v>21</v>
      </c>
      <c r="J132" s="7">
        <v>15815</v>
      </c>
      <c r="K132" s="8">
        <f t="shared" si="14"/>
        <v>0.54812324541642121</v>
      </c>
      <c r="L132" s="6" t="s">
        <v>21</v>
      </c>
      <c r="M132" s="7">
        <v>39679</v>
      </c>
      <c r="N132" s="7">
        <v>28853</v>
      </c>
      <c r="O132" s="8">
        <f t="shared" si="15"/>
        <v>0.272839537286726</v>
      </c>
      <c r="P132" s="15">
        <v>2012</v>
      </c>
      <c r="R132" s="6"/>
      <c r="S132" s="6"/>
      <c r="T132" s="6"/>
    </row>
    <row r="133" spans="1:20" x14ac:dyDescent="0.25">
      <c r="A133" s="14" t="s">
        <v>47</v>
      </c>
      <c r="B133" s="6" t="s">
        <v>169</v>
      </c>
      <c r="C133" s="6" t="s">
        <v>170</v>
      </c>
      <c r="D133" s="6" t="s">
        <v>23</v>
      </c>
      <c r="E133" s="6" t="s">
        <v>18</v>
      </c>
      <c r="F133" s="6" t="s">
        <v>211</v>
      </c>
      <c r="G133" s="7">
        <v>6354</v>
      </c>
      <c r="H133" s="8">
        <f t="shared" si="13"/>
        <v>0.30697135127300834</v>
      </c>
      <c r="I133" s="6" t="s">
        <v>21</v>
      </c>
      <c r="J133" s="7">
        <v>7024</v>
      </c>
      <c r="K133" s="8">
        <f t="shared" si="14"/>
        <v>0.60609198377772022</v>
      </c>
      <c r="L133" s="6" t="s">
        <v>20</v>
      </c>
      <c r="M133" s="7">
        <v>20699</v>
      </c>
      <c r="N133" s="7">
        <v>11589</v>
      </c>
      <c r="O133" s="8">
        <f t="shared" si="15"/>
        <v>0.44011788009082564</v>
      </c>
      <c r="P133" s="15">
        <v>2012</v>
      </c>
      <c r="R133" s="6"/>
      <c r="S133" s="6"/>
      <c r="T133" s="6"/>
    </row>
    <row r="134" spans="1:20" x14ac:dyDescent="0.25">
      <c r="A134" s="14" t="s">
        <v>47</v>
      </c>
      <c r="B134" s="6" t="s">
        <v>171</v>
      </c>
      <c r="C134" s="6" t="s">
        <v>172</v>
      </c>
      <c r="D134" s="6" t="s">
        <v>23</v>
      </c>
      <c r="E134" s="6" t="s">
        <v>26</v>
      </c>
      <c r="F134" s="6" t="s">
        <v>24</v>
      </c>
      <c r="G134" s="7">
        <v>6938</v>
      </c>
      <c r="H134" s="8">
        <f t="shared" si="13"/>
        <v>0.36771252914988339</v>
      </c>
      <c r="I134" s="6" t="s">
        <v>20</v>
      </c>
      <c r="J134" s="7">
        <v>10766</v>
      </c>
      <c r="K134" s="8">
        <f t="shared" si="14"/>
        <v>0.52725402811107303</v>
      </c>
      <c r="L134" s="6" t="s">
        <v>21</v>
      </c>
      <c r="M134" s="7">
        <v>18868</v>
      </c>
      <c r="N134" s="7">
        <v>20419</v>
      </c>
      <c r="O134" s="8">
        <f t="shared" si="15"/>
        <v>-8.2202671189315249E-2</v>
      </c>
      <c r="P134" s="15">
        <v>2012</v>
      </c>
      <c r="R134" s="6"/>
      <c r="S134" s="6"/>
      <c r="T134" s="6"/>
    </row>
    <row r="135" spans="1:20" x14ac:dyDescent="0.25">
      <c r="A135" s="14" t="s">
        <v>47</v>
      </c>
      <c r="B135" s="6" t="s">
        <v>173</v>
      </c>
      <c r="C135" s="6" t="s">
        <v>174</v>
      </c>
      <c r="D135" s="6" t="s">
        <v>23</v>
      </c>
      <c r="E135" s="6" t="s">
        <v>26</v>
      </c>
      <c r="F135" s="6" t="s">
        <v>211</v>
      </c>
      <c r="G135" s="7">
        <v>18233</v>
      </c>
      <c r="H135" s="8">
        <f t="shared" si="13"/>
        <v>0.40462030091873419</v>
      </c>
      <c r="I135" s="6" t="s">
        <v>20</v>
      </c>
      <c r="J135" s="7">
        <v>15628</v>
      </c>
      <c r="K135" s="8">
        <f t="shared" si="14"/>
        <v>0.66638239808971511</v>
      </c>
      <c r="L135" s="6" t="s">
        <v>21</v>
      </c>
      <c r="M135" s="7">
        <v>45062</v>
      </c>
      <c r="N135" s="7">
        <v>23452</v>
      </c>
      <c r="O135" s="8">
        <f t="shared" si="15"/>
        <v>0.47956149305401446</v>
      </c>
      <c r="P135" s="15">
        <v>2012</v>
      </c>
      <c r="R135" s="6"/>
      <c r="S135" s="6"/>
      <c r="T135" s="6"/>
    </row>
    <row r="136" spans="1:20" x14ac:dyDescent="0.25">
      <c r="A136" s="14" t="s">
        <v>47</v>
      </c>
      <c r="B136" s="6" t="s">
        <v>36</v>
      </c>
      <c r="C136" s="6" t="s">
        <v>175</v>
      </c>
      <c r="D136" s="6" t="s">
        <v>17</v>
      </c>
      <c r="E136" s="6" t="s">
        <v>26</v>
      </c>
      <c r="F136" s="6" t="s">
        <v>211</v>
      </c>
      <c r="G136" s="7">
        <v>480558</v>
      </c>
      <c r="H136" s="8">
        <f t="shared" si="13"/>
        <v>0.34163344347697505</v>
      </c>
      <c r="I136" s="6" t="s">
        <v>21</v>
      </c>
      <c r="J136" s="7">
        <v>631812</v>
      </c>
      <c r="K136" s="8">
        <f t="shared" si="14"/>
        <v>0.56820896166685853</v>
      </c>
      <c r="L136" s="6" t="s">
        <v>21</v>
      </c>
      <c r="M136" s="7">
        <v>1406648</v>
      </c>
      <c r="N136" s="7">
        <v>1111936</v>
      </c>
      <c r="O136" s="8">
        <f t="shared" si="15"/>
        <v>0.20951368075026588</v>
      </c>
      <c r="P136" s="15">
        <v>2012</v>
      </c>
      <c r="R136" s="6"/>
      <c r="S136" s="6"/>
      <c r="T136" s="6"/>
    </row>
    <row r="137" spans="1:20" x14ac:dyDescent="0.25">
      <c r="A137" s="14" t="s">
        <v>47</v>
      </c>
      <c r="B137" s="6" t="s">
        <v>176</v>
      </c>
      <c r="C137" s="6" t="s">
        <v>177</v>
      </c>
      <c r="D137" s="6" t="s">
        <v>17</v>
      </c>
      <c r="E137" s="6" t="s">
        <v>26</v>
      </c>
      <c r="F137" s="6" t="s">
        <v>19</v>
      </c>
      <c r="G137" s="7">
        <v>12088</v>
      </c>
      <c r="H137" s="8">
        <f t="shared" si="13"/>
        <v>0.2759691338295055</v>
      </c>
      <c r="I137" s="6" t="s">
        <v>20</v>
      </c>
      <c r="J137" s="7">
        <v>23295</v>
      </c>
      <c r="K137" s="8">
        <f t="shared" si="14"/>
        <v>0.616155738355331</v>
      </c>
      <c r="L137" s="6" t="s">
        <v>21</v>
      </c>
      <c r="M137" s="7">
        <v>43802</v>
      </c>
      <c r="N137" s="7">
        <v>37807</v>
      </c>
      <c r="O137" s="8">
        <f t="shared" si="15"/>
        <v>0.13686589653440481</v>
      </c>
      <c r="P137" s="15">
        <v>2012</v>
      </c>
      <c r="R137" s="6"/>
      <c r="S137" s="6"/>
      <c r="T137" s="6"/>
    </row>
    <row r="138" spans="1:20" x14ac:dyDescent="0.25">
      <c r="A138" s="14" t="s">
        <v>47</v>
      </c>
      <c r="B138" s="6" t="s">
        <v>178</v>
      </c>
      <c r="C138" s="6" t="s">
        <v>179</v>
      </c>
      <c r="D138" s="6" t="s">
        <v>17</v>
      </c>
      <c r="E138" s="6" t="s">
        <v>26</v>
      </c>
      <c r="F138" s="6" t="s">
        <v>19</v>
      </c>
      <c r="G138" s="7">
        <v>4551</v>
      </c>
      <c r="H138" s="8">
        <f t="shared" si="13"/>
        <v>0.31678964221077544</v>
      </c>
      <c r="I138" s="6" t="s">
        <v>21</v>
      </c>
      <c r="J138" s="7">
        <v>6403</v>
      </c>
      <c r="K138" s="8">
        <f t="shared" si="14"/>
        <v>0.57302666905315913</v>
      </c>
      <c r="L138" s="6" t="s">
        <v>20</v>
      </c>
      <c r="M138" s="7">
        <v>14366</v>
      </c>
      <c r="N138" s="7">
        <v>11174</v>
      </c>
      <c r="O138" s="8">
        <f t="shared" si="15"/>
        <v>0.22219128497842128</v>
      </c>
      <c r="P138" s="15">
        <v>2012</v>
      </c>
      <c r="R138" s="6"/>
      <c r="S138" s="6"/>
      <c r="T138" s="6"/>
    </row>
    <row r="139" spans="1:20" x14ac:dyDescent="0.25">
      <c r="A139" s="14" t="s">
        <v>47</v>
      </c>
      <c r="B139" s="6" t="s">
        <v>180</v>
      </c>
      <c r="C139" s="6" t="s">
        <v>181</v>
      </c>
      <c r="D139" s="6" t="s">
        <v>17</v>
      </c>
      <c r="E139" s="6" t="s">
        <v>26</v>
      </c>
      <c r="F139" s="6" t="s">
        <v>19</v>
      </c>
      <c r="G139" s="7">
        <v>12894</v>
      </c>
      <c r="H139" s="8">
        <f t="shared" si="13"/>
        <v>0.25114920140241526</v>
      </c>
      <c r="I139" s="6" t="s">
        <v>20</v>
      </c>
      <c r="J139" s="7">
        <v>26495</v>
      </c>
      <c r="K139" s="8">
        <f t="shared" si="14"/>
        <v>0.57969587572475656</v>
      </c>
      <c r="L139" s="6" t="s">
        <v>21</v>
      </c>
      <c r="M139" s="7">
        <v>51340</v>
      </c>
      <c r="N139" s="7">
        <v>45705</v>
      </c>
      <c r="O139" s="8">
        <f t="shared" si="15"/>
        <v>0.10975847292559408</v>
      </c>
      <c r="P139" s="15">
        <v>2012</v>
      </c>
      <c r="R139" s="6"/>
      <c r="S139" s="6"/>
      <c r="T139" s="6"/>
    </row>
    <row r="140" spans="1:20" x14ac:dyDescent="0.25">
      <c r="A140" s="14" t="s">
        <v>47</v>
      </c>
      <c r="B140" s="6" t="s">
        <v>173</v>
      </c>
      <c r="C140" s="6" t="s">
        <v>182</v>
      </c>
      <c r="D140" s="6" t="s">
        <v>17</v>
      </c>
      <c r="E140" s="6" t="s">
        <v>18</v>
      </c>
      <c r="F140" s="6" t="s">
        <v>211</v>
      </c>
      <c r="G140" s="7">
        <v>4409</v>
      </c>
      <c r="H140" s="8">
        <f t="shared" si="13"/>
        <v>0.34577680181946513</v>
      </c>
      <c r="I140" s="6" t="s">
        <v>21</v>
      </c>
      <c r="J140" s="7">
        <v>5309</v>
      </c>
      <c r="K140" s="8">
        <f t="shared" si="14"/>
        <v>0.55325135473113796</v>
      </c>
      <c r="L140" s="6" t="s">
        <v>20</v>
      </c>
      <c r="M140" s="7">
        <v>12751</v>
      </c>
      <c r="N140" s="7">
        <v>9596</v>
      </c>
      <c r="O140" s="8">
        <f t="shared" si="15"/>
        <v>0.24743157399419655</v>
      </c>
      <c r="P140" s="15">
        <v>2012</v>
      </c>
      <c r="R140" s="6"/>
      <c r="S140" s="6"/>
      <c r="T140" s="6"/>
    </row>
    <row r="141" spans="1:20" x14ac:dyDescent="0.25">
      <c r="A141" s="14" t="s">
        <v>47</v>
      </c>
      <c r="B141" s="6" t="s">
        <v>183</v>
      </c>
      <c r="C141" s="6" t="s">
        <v>184</v>
      </c>
      <c r="D141" s="6" t="s">
        <v>17</v>
      </c>
      <c r="E141" s="6" t="s">
        <v>26</v>
      </c>
      <c r="F141" s="6" t="s">
        <v>19</v>
      </c>
      <c r="G141" s="7">
        <v>11858</v>
      </c>
      <c r="H141" s="8">
        <f t="shared" si="13"/>
        <v>0.21784579207466059</v>
      </c>
      <c r="I141" s="6" t="s">
        <v>21</v>
      </c>
      <c r="J141" s="7">
        <v>21472</v>
      </c>
      <c r="K141" s="8">
        <f t="shared" si="14"/>
        <v>0.55268983268983274</v>
      </c>
      <c r="L141" s="6" t="s">
        <v>21</v>
      </c>
      <c r="M141" s="7">
        <v>54433</v>
      </c>
      <c r="N141" s="7">
        <v>38850</v>
      </c>
      <c r="O141" s="8">
        <f t="shared" si="15"/>
        <v>0.2862785442654272</v>
      </c>
      <c r="P141" s="15">
        <v>2012</v>
      </c>
      <c r="R141" s="6"/>
      <c r="S141" s="6"/>
      <c r="T141" s="6"/>
    </row>
    <row r="142" spans="1:20" x14ac:dyDescent="0.25">
      <c r="A142" s="14" t="s">
        <v>47</v>
      </c>
      <c r="B142" s="6" t="s">
        <v>176</v>
      </c>
      <c r="C142" s="6" t="s">
        <v>185</v>
      </c>
      <c r="D142" s="6" t="s">
        <v>23</v>
      </c>
      <c r="E142" s="6" t="s">
        <v>26</v>
      </c>
      <c r="F142" s="6" t="s">
        <v>19</v>
      </c>
      <c r="G142" s="7">
        <v>6842</v>
      </c>
      <c r="H142" s="8">
        <f t="shared" si="13"/>
        <v>0.41587648918064674</v>
      </c>
      <c r="I142" s="6" t="s">
        <v>20</v>
      </c>
      <c r="J142" s="7">
        <v>1575</v>
      </c>
      <c r="K142" s="8">
        <f t="shared" si="14"/>
        <v>0.54611650485436891</v>
      </c>
      <c r="L142" s="6" t="s">
        <v>20</v>
      </c>
      <c r="M142" s="7">
        <v>16452</v>
      </c>
      <c r="N142" s="7">
        <v>2884</v>
      </c>
      <c r="O142" s="8">
        <f t="shared" si="15"/>
        <v>0.82470216387065398</v>
      </c>
      <c r="P142" s="15">
        <v>2010</v>
      </c>
      <c r="R142" s="6"/>
      <c r="S142" s="6"/>
      <c r="T142" s="6"/>
    </row>
    <row r="143" spans="1:20" x14ac:dyDescent="0.25">
      <c r="A143" s="14" t="s">
        <v>47</v>
      </c>
      <c r="B143" s="6" t="s">
        <v>178</v>
      </c>
      <c r="C143" s="6" t="s">
        <v>186</v>
      </c>
      <c r="D143" s="6" t="s">
        <v>17</v>
      </c>
      <c r="E143" s="6" t="s">
        <v>26</v>
      </c>
      <c r="F143" s="6" t="s">
        <v>19</v>
      </c>
      <c r="G143" s="7">
        <v>4201</v>
      </c>
      <c r="H143" s="8">
        <f t="shared" si="13"/>
        <v>0.32535625774473359</v>
      </c>
      <c r="I143" s="6" t="s">
        <v>21</v>
      </c>
      <c r="J143" s="7">
        <v>1558</v>
      </c>
      <c r="K143" s="8">
        <f t="shared" si="14"/>
        <v>0.56757741347905277</v>
      </c>
      <c r="L143" s="6" t="s">
        <v>20</v>
      </c>
      <c r="M143" s="7">
        <v>12912</v>
      </c>
      <c r="N143" s="7">
        <v>2745</v>
      </c>
      <c r="O143" s="8">
        <f t="shared" si="15"/>
        <v>0.78740706319702602</v>
      </c>
      <c r="P143" s="15">
        <v>2010</v>
      </c>
      <c r="R143" s="6"/>
      <c r="S143" s="6"/>
      <c r="T143" s="6"/>
    </row>
    <row r="144" spans="1:20" x14ac:dyDescent="0.25">
      <c r="A144" s="14" t="s">
        <v>47</v>
      </c>
      <c r="B144" s="6" t="s">
        <v>241</v>
      </c>
      <c r="C144" s="6" t="s">
        <v>187</v>
      </c>
      <c r="D144" s="6" t="s">
        <v>17</v>
      </c>
      <c r="E144" s="6" t="s">
        <v>26</v>
      </c>
      <c r="F144" s="6" t="s">
        <v>19</v>
      </c>
      <c r="G144" s="7">
        <v>21479</v>
      </c>
      <c r="H144" s="8">
        <f t="shared" ref="H144:H185" si="29">G144/M144</f>
        <v>0.33044615384615383</v>
      </c>
      <c r="I144" s="6" t="s">
        <v>20</v>
      </c>
      <c r="J144" s="7">
        <v>21913</v>
      </c>
      <c r="K144" s="8">
        <f t="shared" ref="K144:K185" si="30">J144/N144</f>
        <v>0.65133906013137943</v>
      </c>
      <c r="L144" s="6" t="s">
        <v>21</v>
      </c>
      <c r="M144" s="7">
        <v>65000</v>
      </c>
      <c r="N144" s="7">
        <v>33643</v>
      </c>
      <c r="O144" s="8">
        <f t="shared" ref="O144:O185" si="31">(M144-N144)/M144</f>
        <v>0.48241538461538463</v>
      </c>
      <c r="P144" s="15">
        <v>2010</v>
      </c>
      <c r="R144" s="6"/>
      <c r="S144" s="6"/>
      <c r="T144" s="6"/>
    </row>
    <row r="145" spans="1:20" x14ac:dyDescent="0.25">
      <c r="A145" s="14" t="s">
        <v>47</v>
      </c>
      <c r="B145" s="6" t="s">
        <v>232</v>
      </c>
      <c r="C145" s="6" t="s">
        <v>188</v>
      </c>
      <c r="D145" s="6" t="s">
        <v>17</v>
      </c>
      <c r="E145" s="6" t="s">
        <v>26</v>
      </c>
      <c r="F145" s="6" t="s">
        <v>19</v>
      </c>
      <c r="G145" s="7">
        <v>3838</v>
      </c>
      <c r="H145" s="8">
        <f t="shared" si="29"/>
        <v>0.32459404600811909</v>
      </c>
      <c r="I145" s="6" t="s">
        <v>20</v>
      </c>
      <c r="J145" s="7">
        <v>2430</v>
      </c>
      <c r="K145" s="8">
        <f t="shared" si="30"/>
        <v>0.71744906997342783</v>
      </c>
      <c r="L145" s="6" t="s">
        <v>20</v>
      </c>
      <c r="M145" s="7">
        <v>11824</v>
      </c>
      <c r="N145" s="7">
        <v>3387</v>
      </c>
      <c r="O145" s="8">
        <f t="shared" si="31"/>
        <v>0.71354871447902568</v>
      </c>
      <c r="P145" s="15">
        <v>2010</v>
      </c>
      <c r="R145" s="6"/>
      <c r="S145" s="6"/>
      <c r="T145" s="6"/>
    </row>
    <row r="146" spans="1:20" x14ac:dyDescent="0.25">
      <c r="A146" s="14" t="s">
        <v>47</v>
      </c>
      <c r="B146" s="6" t="s">
        <v>167</v>
      </c>
      <c r="C146" s="6" t="s">
        <v>189</v>
      </c>
      <c r="D146" s="6" t="s">
        <v>17</v>
      </c>
      <c r="E146" s="6" t="s">
        <v>26</v>
      </c>
      <c r="F146" s="6" t="s">
        <v>19</v>
      </c>
      <c r="G146" s="7">
        <v>9250</v>
      </c>
      <c r="H146" s="8">
        <f t="shared" si="29"/>
        <v>0.32159371414664673</v>
      </c>
      <c r="I146" s="6" t="s">
        <v>21</v>
      </c>
      <c r="J146" s="7">
        <v>7210</v>
      </c>
      <c r="K146" s="8">
        <f t="shared" si="30"/>
        <v>0.52635421229376556</v>
      </c>
      <c r="L146" s="6" t="s">
        <v>21</v>
      </c>
      <c r="M146" s="7">
        <v>28763</v>
      </c>
      <c r="N146" s="7">
        <v>13698</v>
      </c>
      <c r="O146" s="8">
        <f t="shared" si="31"/>
        <v>0.52376316795883604</v>
      </c>
      <c r="P146" s="15">
        <v>2010</v>
      </c>
      <c r="R146" s="6"/>
      <c r="S146" s="6"/>
      <c r="T146" s="6"/>
    </row>
    <row r="147" spans="1:20" x14ac:dyDescent="0.25">
      <c r="A147" s="14" t="s">
        <v>47</v>
      </c>
      <c r="B147" s="6" t="s">
        <v>169</v>
      </c>
      <c r="C147" s="6" t="s">
        <v>190</v>
      </c>
      <c r="D147" s="6" t="s">
        <v>17</v>
      </c>
      <c r="E147" s="6" t="s">
        <v>26</v>
      </c>
      <c r="F147" s="6" t="s">
        <v>19</v>
      </c>
      <c r="G147" s="7">
        <v>5921</v>
      </c>
      <c r="H147" s="8">
        <f t="shared" si="29"/>
        <v>0.30126182965299686</v>
      </c>
      <c r="I147" s="6" t="s">
        <v>21</v>
      </c>
      <c r="J147" s="7">
        <v>4742</v>
      </c>
      <c r="K147" s="8">
        <f t="shared" si="30"/>
        <v>0.51331457025330163</v>
      </c>
      <c r="L147" s="6" t="s">
        <v>21</v>
      </c>
      <c r="M147" s="7">
        <v>19654</v>
      </c>
      <c r="N147" s="7">
        <v>9238</v>
      </c>
      <c r="O147" s="8">
        <f t="shared" si="31"/>
        <v>0.52996845425867511</v>
      </c>
      <c r="P147" s="15">
        <v>2010</v>
      </c>
      <c r="R147" s="6"/>
      <c r="S147" s="6"/>
      <c r="T147" s="6"/>
    </row>
    <row r="148" spans="1:20" x14ac:dyDescent="0.25">
      <c r="A148" s="14" t="s">
        <v>47</v>
      </c>
      <c r="B148" s="6" t="s">
        <v>244</v>
      </c>
      <c r="C148" s="6" t="s">
        <v>191</v>
      </c>
      <c r="D148" s="6" t="s">
        <v>17</v>
      </c>
      <c r="E148" s="6" t="s">
        <v>26</v>
      </c>
      <c r="F148" s="6" t="s">
        <v>24</v>
      </c>
      <c r="G148" s="7">
        <v>3681</v>
      </c>
      <c r="H148" s="8">
        <f t="shared" si="29"/>
        <v>0.49515738498789347</v>
      </c>
      <c r="I148" s="6" t="s">
        <v>20</v>
      </c>
      <c r="J148" s="7">
        <v>2126</v>
      </c>
      <c r="K148" s="8">
        <f t="shared" si="30"/>
        <v>0.67513496348046997</v>
      </c>
      <c r="L148" s="6" t="s">
        <v>20</v>
      </c>
      <c r="M148" s="7">
        <v>7434</v>
      </c>
      <c r="N148" s="7">
        <v>3149</v>
      </c>
      <c r="O148" s="8">
        <f t="shared" si="31"/>
        <v>0.57640570352434761</v>
      </c>
      <c r="P148" s="15">
        <v>2010</v>
      </c>
      <c r="R148" s="6"/>
      <c r="S148" s="6"/>
      <c r="T148" s="6"/>
    </row>
    <row r="149" spans="1:20" x14ac:dyDescent="0.25">
      <c r="A149" s="14" t="s">
        <v>47</v>
      </c>
      <c r="B149" s="6" t="s">
        <v>233</v>
      </c>
      <c r="C149" s="6" t="s">
        <v>192</v>
      </c>
      <c r="D149" s="6" t="s">
        <v>17</v>
      </c>
      <c r="E149" s="6" t="s">
        <v>26</v>
      </c>
      <c r="F149" s="6" t="s">
        <v>19</v>
      </c>
      <c r="G149" s="7">
        <v>11634</v>
      </c>
      <c r="H149" s="8">
        <f t="shared" si="29"/>
        <v>0.20714336585713269</v>
      </c>
      <c r="I149" s="6" t="s">
        <v>21</v>
      </c>
      <c r="J149" s="7">
        <v>15511</v>
      </c>
      <c r="K149" s="8">
        <f t="shared" si="30"/>
        <v>0.68523590740413498</v>
      </c>
      <c r="L149" s="6" t="s">
        <v>21</v>
      </c>
      <c r="M149" s="7">
        <v>56164</v>
      </c>
      <c r="N149" s="7">
        <v>22636</v>
      </c>
      <c r="O149" s="8">
        <f t="shared" si="31"/>
        <v>0.59696602806067944</v>
      </c>
      <c r="P149" s="15">
        <v>2008</v>
      </c>
      <c r="R149" s="6"/>
      <c r="S149" s="6"/>
      <c r="T149" s="6"/>
    </row>
    <row r="150" spans="1:20" x14ac:dyDescent="0.25">
      <c r="A150" s="14" t="s">
        <v>47</v>
      </c>
      <c r="B150" s="6" t="s">
        <v>243</v>
      </c>
      <c r="C150" s="6" t="s">
        <v>193</v>
      </c>
      <c r="D150" s="6" t="s">
        <v>23</v>
      </c>
      <c r="E150" s="6" t="s">
        <v>26</v>
      </c>
      <c r="F150" s="6" t="s">
        <v>19</v>
      </c>
      <c r="G150" s="7">
        <v>20043</v>
      </c>
      <c r="H150" s="8">
        <f t="shared" si="29"/>
        <v>0.4486200953510755</v>
      </c>
      <c r="I150" s="6" t="s">
        <v>20</v>
      </c>
      <c r="J150" s="7">
        <v>1981</v>
      </c>
      <c r="K150" s="8">
        <f t="shared" si="30"/>
        <v>0.72457937088515001</v>
      </c>
      <c r="L150" s="6" t="s">
        <v>20</v>
      </c>
      <c r="M150" s="7">
        <v>44677</v>
      </c>
      <c r="N150" s="7">
        <v>2734</v>
      </c>
      <c r="O150" s="8">
        <f t="shared" si="31"/>
        <v>0.93880520178167737</v>
      </c>
      <c r="P150" s="15">
        <v>2008</v>
      </c>
      <c r="R150" s="6"/>
      <c r="S150" s="6"/>
      <c r="T150" s="6"/>
    </row>
    <row r="151" spans="1:20" x14ac:dyDescent="0.25">
      <c r="A151" s="14" t="s">
        <v>47</v>
      </c>
      <c r="B151" s="6" t="s">
        <v>36</v>
      </c>
      <c r="C151" s="6" t="s">
        <v>229</v>
      </c>
      <c r="D151" s="6" t="s">
        <v>23</v>
      </c>
      <c r="E151" s="6" t="s">
        <v>18</v>
      </c>
      <c r="F151" s="6" t="s">
        <v>19</v>
      </c>
      <c r="G151" s="7">
        <v>215776</v>
      </c>
      <c r="H151" s="8">
        <f t="shared" si="29"/>
        <v>0.43087552542508262</v>
      </c>
      <c r="I151" s="6" t="s">
        <v>20</v>
      </c>
      <c r="J151" s="7">
        <v>124663</v>
      </c>
      <c r="K151" s="8">
        <f t="shared" si="30"/>
        <v>0.60150444869048303</v>
      </c>
      <c r="L151" s="6" t="s">
        <v>20</v>
      </c>
      <c r="M151" s="7">
        <v>500785</v>
      </c>
      <c r="N151" s="7">
        <v>207252</v>
      </c>
      <c r="O151" s="8">
        <f t="shared" si="31"/>
        <v>0.58614575117066203</v>
      </c>
      <c r="P151" s="15">
        <v>2006</v>
      </c>
      <c r="R151" s="6"/>
      <c r="S151" s="6"/>
      <c r="T151" s="6"/>
    </row>
    <row r="152" spans="1:20" x14ac:dyDescent="0.25">
      <c r="A152" s="14" t="s">
        <v>47</v>
      </c>
      <c r="B152" s="6" t="s">
        <v>240</v>
      </c>
      <c r="C152" s="6" t="s">
        <v>194</v>
      </c>
      <c r="D152" s="6" t="s">
        <v>23</v>
      </c>
      <c r="E152" s="6" t="s">
        <v>26</v>
      </c>
      <c r="F152" s="6" t="s">
        <v>19</v>
      </c>
      <c r="G152" s="7">
        <v>3703</v>
      </c>
      <c r="H152" s="8">
        <f t="shared" si="29"/>
        <v>0.36739755928167478</v>
      </c>
      <c r="I152" s="6" t="s">
        <v>20</v>
      </c>
      <c r="J152" s="7">
        <v>2611</v>
      </c>
      <c r="K152" s="8">
        <f t="shared" si="30"/>
        <v>0.70777988614800758</v>
      </c>
      <c r="L152" s="6" t="s">
        <v>20</v>
      </c>
      <c r="M152" s="7">
        <v>10079</v>
      </c>
      <c r="N152" s="7">
        <v>3689</v>
      </c>
      <c r="O152" s="8">
        <f t="shared" si="31"/>
        <v>0.63399146740748091</v>
      </c>
      <c r="P152" s="15">
        <v>2006</v>
      </c>
      <c r="R152" s="6"/>
      <c r="S152" s="6"/>
      <c r="T152" s="6"/>
    </row>
    <row r="153" spans="1:20" x14ac:dyDescent="0.25">
      <c r="A153" s="14" t="s">
        <v>47</v>
      </c>
      <c r="B153" s="6" t="s">
        <v>244</v>
      </c>
      <c r="C153" s="6" t="s">
        <v>195</v>
      </c>
      <c r="D153" s="6" t="s">
        <v>17</v>
      </c>
      <c r="E153" s="6" t="s">
        <v>26</v>
      </c>
      <c r="F153" s="6" t="s">
        <v>19</v>
      </c>
      <c r="G153" s="7">
        <v>1614</v>
      </c>
      <c r="H153" s="8">
        <f t="shared" si="29"/>
        <v>0.44511858797573084</v>
      </c>
      <c r="I153" s="6" t="s">
        <v>20</v>
      </c>
      <c r="J153" s="7">
        <v>1129</v>
      </c>
      <c r="K153" s="8">
        <f t="shared" si="30"/>
        <v>0.60829741379310343</v>
      </c>
      <c r="L153" s="6" t="s">
        <v>20</v>
      </c>
      <c r="M153" s="7">
        <v>3626</v>
      </c>
      <c r="N153" s="7">
        <v>1856</v>
      </c>
      <c r="O153" s="8">
        <f t="shared" si="31"/>
        <v>0.48814120242691672</v>
      </c>
      <c r="P153" s="15">
        <v>2006</v>
      </c>
      <c r="R153" s="6"/>
      <c r="S153" s="6"/>
      <c r="T153" s="6"/>
    </row>
    <row r="154" spans="1:20" x14ac:dyDescent="0.25">
      <c r="A154" s="14" t="s">
        <v>47</v>
      </c>
      <c r="B154" s="6" t="s">
        <v>54</v>
      </c>
      <c r="C154" s="6" t="s">
        <v>196</v>
      </c>
      <c r="D154" s="6" t="s">
        <v>17</v>
      </c>
      <c r="E154" s="6" t="s">
        <v>26</v>
      </c>
      <c r="F154" s="6" t="s">
        <v>19</v>
      </c>
      <c r="G154" s="7">
        <v>19421</v>
      </c>
      <c r="H154" s="8">
        <f t="shared" si="29"/>
        <v>0.41734178575265929</v>
      </c>
      <c r="I154" s="6" t="s">
        <v>20</v>
      </c>
      <c r="J154" s="7">
        <v>16841</v>
      </c>
      <c r="K154" s="8">
        <f t="shared" si="30"/>
        <v>0.57167588852303197</v>
      </c>
      <c r="L154" s="6" t="s">
        <v>21</v>
      </c>
      <c r="M154" s="7">
        <v>46535</v>
      </c>
      <c r="N154" s="7">
        <v>29459</v>
      </c>
      <c r="O154" s="8">
        <f t="shared" si="31"/>
        <v>0.36694960782206942</v>
      </c>
      <c r="P154" s="15">
        <v>2004</v>
      </c>
      <c r="R154" s="6"/>
      <c r="S154" s="6"/>
      <c r="T154" s="6"/>
    </row>
    <row r="155" spans="1:20" x14ac:dyDescent="0.25">
      <c r="A155" s="14" t="s">
        <v>47</v>
      </c>
      <c r="B155" s="6" t="s">
        <v>240</v>
      </c>
      <c r="C155" s="6" t="s">
        <v>197</v>
      </c>
      <c r="D155" s="6" t="s">
        <v>17</v>
      </c>
      <c r="E155" s="6" t="s">
        <v>26</v>
      </c>
      <c r="F155" s="6" t="s">
        <v>19</v>
      </c>
      <c r="G155" s="7">
        <v>7953</v>
      </c>
      <c r="H155" s="8">
        <f t="shared" si="29"/>
        <v>0.23912324483598424</v>
      </c>
      <c r="I155" s="6" t="s">
        <v>21</v>
      </c>
      <c r="J155" s="7">
        <v>15084</v>
      </c>
      <c r="K155" s="8">
        <f t="shared" si="30"/>
        <v>0.63147318625193616</v>
      </c>
      <c r="L155" s="6" t="s">
        <v>21</v>
      </c>
      <c r="M155" s="7">
        <v>33259</v>
      </c>
      <c r="N155" s="7">
        <v>23887</v>
      </c>
      <c r="O155" s="8">
        <f t="shared" si="31"/>
        <v>0.28178838810547518</v>
      </c>
      <c r="P155" s="15">
        <v>2004</v>
      </c>
      <c r="R155" s="6"/>
      <c r="S155" s="6"/>
      <c r="T155" s="6"/>
    </row>
    <row r="156" spans="1:20" x14ac:dyDescent="0.25">
      <c r="A156" s="14" t="s">
        <v>47</v>
      </c>
      <c r="B156" s="6" t="s">
        <v>178</v>
      </c>
      <c r="C156" s="6" t="s">
        <v>198</v>
      </c>
      <c r="D156" s="6" t="s">
        <v>17</v>
      </c>
      <c r="E156" s="6" t="s">
        <v>26</v>
      </c>
      <c r="F156" s="6" t="s">
        <v>19</v>
      </c>
      <c r="G156" s="7">
        <v>3398</v>
      </c>
      <c r="H156" s="8">
        <f t="shared" si="29"/>
        <v>0.37148791953646004</v>
      </c>
      <c r="I156" s="6" t="s">
        <v>21</v>
      </c>
      <c r="J156" s="7">
        <v>2830</v>
      </c>
      <c r="K156" s="8">
        <f t="shared" si="30"/>
        <v>0.6082097571459274</v>
      </c>
      <c r="L156" s="6" t="s">
        <v>20</v>
      </c>
      <c r="M156" s="7">
        <v>9147</v>
      </c>
      <c r="N156" s="7">
        <v>4653</v>
      </c>
      <c r="O156" s="8">
        <f t="shared" si="31"/>
        <v>0.49130862577894391</v>
      </c>
      <c r="P156" s="15">
        <v>2004</v>
      </c>
      <c r="R156" s="6"/>
      <c r="S156" s="6"/>
      <c r="T156" s="6"/>
    </row>
    <row r="157" spans="1:20" x14ac:dyDescent="0.25">
      <c r="A157" s="14" t="s">
        <v>47</v>
      </c>
      <c r="B157" s="6" t="s">
        <v>241</v>
      </c>
      <c r="C157" s="6" t="s">
        <v>199</v>
      </c>
      <c r="D157" s="6" t="s">
        <v>17</v>
      </c>
      <c r="E157" s="6" t="s">
        <v>18</v>
      </c>
      <c r="F157" s="6" t="s">
        <v>19</v>
      </c>
      <c r="G157" s="7">
        <v>15627</v>
      </c>
      <c r="H157" s="8">
        <f t="shared" si="29"/>
        <v>0.41258316612102652</v>
      </c>
      <c r="I157" s="6" t="s">
        <v>20</v>
      </c>
      <c r="J157" s="7">
        <v>16694</v>
      </c>
      <c r="K157" s="8">
        <f t="shared" si="30"/>
        <v>0.5490183181504259</v>
      </c>
      <c r="L157" s="6" t="s">
        <v>20</v>
      </c>
      <c r="M157" s="7">
        <v>37876</v>
      </c>
      <c r="N157" s="7">
        <v>30407</v>
      </c>
      <c r="O157" s="8">
        <f t="shared" si="31"/>
        <v>0.19719611363396347</v>
      </c>
      <c r="P157" s="15">
        <v>2004</v>
      </c>
      <c r="R157" s="6"/>
      <c r="S157" s="6"/>
      <c r="T157" s="6"/>
    </row>
    <row r="158" spans="1:20" x14ac:dyDescent="0.25">
      <c r="A158" s="14" t="s">
        <v>47</v>
      </c>
      <c r="B158" s="6" t="s">
        <v>234</v>
      </c>
      <c r="C158" s="6" t="s">
        <v>200</v>
      </c>
      <c r="D158" s="6" t="s">
        <v>17</v>
      </c>
      <c r="E158" s="6" t="s">
        <v>26</v>
      </c>
      <c r="F158" s="6" t="s">
        <v>19</v>
      </c>
      <c r="G158" s="7">
        <v>4856</v>
      </c>
      <c r="H158" s="8">
        <f t="shared" si="29"/>
        <v>0.49080250656963814</v>
      </c>
      <c r="I158" s="6" t="s">
        <v>20</v>
      </c>
      <c r="J158" s="7">
        <v>1886</v>
      </c>
      <c r="K158" s="8">
        <f t="shared" si="30"/>
        <v>0.64368600682593857</v>
      </c>
      <c r="L158" s="6" t="s">
        <v>20</v>
      </c>
      <c r="M158" s="7">
        <v>9894</v>
      </c>
      <c r="N158" s="7">
        <v>2930</v>
      </c>
      <c r="O158" s="8">
        <f t="shared" si="31"/>
        <v>0.70386092581362447</v>
      </c>
      <c r="P158" s="15">
        <v>2004</v>
      </c>
      <c r="R158" s="6"/>
      <c r="S158" s="6"/>
      <c r="T158" s="6"/>
    </row>
    <row r="159" spans="1:20" x14ac:dyDescent="0.25">
      <c r="A159" s="14" t="s">
        <v>47</v>
      </c>
      <c r="B159" s="6" t="s">
        <v>36</v>
      </c>
      <c r="C159" s="6" t="s">
        <v>201</v>
      </c>
      <c r="D159" s="6" t="s">
        <v>23</v>
      </c>
      <c r="E159" s="6" t="s">
        <v>26</v>
      </c>
      <c r="F159" s="6" t="s">
        <v>24</v>
      </c>
      <c r="G159" s="7">
        <v>316052</v>
      </c>
      <c r="H159" s="8">
        <f t="shared" si="29"/>
        <v>0.33106410169118689</v>
      </c>
      <c r="I159" s="6" t="s">
        <v>21</v>
      </c>
      <c r="J159" s="7">
        <v>370878</v>
      </c>
      <c r="K159" s="8">
        <f t="shared" si="30"/>
        <v>0.59790005174907024</v>
      </c>
      <c r="L159" s="6" t="s">
        <v>20</v>
      </c>
      <c r="M159" s="7">
        <v>954655</v>
      </c>
      <c r="N159" s="7">
        <v>620301</v>
      </c>
      <c r="O159" s="8">
        <f t="shared" si="31"/>
        <v>0.35023542536308927</v>
      </c>
      <c r="P159" s="15">
        <v>2002</v>
      </c>
      <c r="R159" s="6"/>
      <c r="S159" s="6"/>
      <c r="T159" s="6"/>
    </row>
    <row r="160" spans="1:20" x14ac:dyDescent="0.25">
      <c r="A160" s="14" t="s">
        <v>47</v>
      </c>
      <c r="B160" s="6" t="s">
        <v>180</v>
      </c>
      <c r="C160" s="6" t="s">
        <v>202</v>
      </c>
      <c r="D160" s="6" t="s">
        <v>23</v>
      </c>
      <c r="E160" s="6" t="s">
        <v>26</v>
      </c>
      <c r="F160" s="6" t="s">
        <v>19</v>
      </c>
      <c r="G160" s="7">
        <v>7433</v>
      </c>
      <c r="H160" s="8">
        <f t="shared" si="29"/>
        <v>0.36063267187424192</v>
      </c>
      <c r="I160" s="6" t="s">
        <v>20</v>
      </c>
      <c r="J160" s="7">
        <v>9572</v>
      </c>
      <c r="K160" s="8">
        <f t="shared" si="30"/>
        <v>0.54299977308826863</v>
      </c>
      <c r="L160" s="6" t="s">
        <v>21</v>
      </c>
      <c r="M160" s="7">
        <v>20611</v>
      </c>
      <c r="N160" s="7">
        <v>17628</v>
      </c>
      <c r="O160" s="8">
        <f t="shared" si="31"/>
        <v>0.14472854301101354</v>
      </c>
      <c r="P160" s="15">
        <v>2002</v>
      </c>
      <c r="R160" s="6"/>
      <c r="S160" s="6"/>
      <c r="T160" s="6"/>
    </row>
    <row r="161" spans="1:20" x14ac:dyDescent="0.25">
      <c r="A161" s="14" t="s">
        <v>47</v>
      </c>
      <c r="B161" s="6" t="s">
        <v>235</v>
      </c>
      <c r="C161" s="6" t="s">
        <v>203</v>
      </c>
      <c r="D161" s="6" t="s">
        <v>17</v>
      </c>
      <c r="E161" s="6" t="s">
        <v>26</v>
      </c>
      <c r="F161" s="6" t="s">
        <v>19</v>
      </c>
      <c r="G161" s="7">
        <v>5703</v>
      </c>
      <c r="H161" s="8">
        <f t="shared" si="29"/>
        <v>0.22528145368358682</v>
      </c>
      <c r="I161" s="6" t="s">
        <v>21</v>
      </c>
      <c r="J161" s="7">
        <v>10522</v>
      </c>
      <c r="K161" s="8">
        <f t="shared" si="30"/>
        <v>0.54634196998805751</v>
      </c>
      <c r="L161" s="6" t="s">
        <v>21</v>
      </c>
      <c r="M161" s="7">
        <v>25315</v>
      </c>
      <c r="N161" s="7">
        <v>19259</v>
      </c>
      <c r="O161" s="8">
        <f t="shared" si="31"/>
        <v>0.23922575548094016</v>
      </c>
      <c r="P161" s="15">
        <v>2002</v>
      </c>
      <c r="R161" s="6"/>
      <c r="S161" s="6"/>
      <c r="T161" s="6"/>
    </row>
    <row r="162" spans="1:20" x14ac:dyDescent="0.25">
      <c r="A162" s="14" t="s">
        <v>47</v>
      </c>
      <c r="B162" s="6" t="s">
        <v>245</v>
      </c>
      <c r="C162" s="6" t="s">
        <v>204</v>
      </c>
      <c r="D162" s="6" t="s">
        <v>17</v>
      </c>
      <c r="E162" s="6" t="s">
        <v>26</v>
      </c>
      <c r="F162" s="6" t="s">
        <v>19</v>
      </c>
      <c r="G162" s="7">
        <v>9144</v>
      </c>
      <c r="H162" s="8">
        <f t="shared" si="29"/>
        <v>0.26003867591855306</v>
      </c>
      <c r="I162" s="6" t="s">
        <v>21</v>
      </c>
      <c r="J162" s="7">
        <v>13150</v>
      </c>
      <c r="K162" s="8">
        <f t="shared" si="30"/>
        <v>0.56837828492392806</v>
      </c>
      <c r="L162" s="6" t="s">
        <v>21</v>
      </c>
      <c r="M162" s="7">
        <v>35164</v>
      </c>
      <c r="N162" s="7">
        <v>23136</v>
      </c>
      <c r="O162" s="8">
        <f t="shared" si="31"/>
        <v>0.34205437379137754</v>
      </c>
      <c r="P162" s="15">
        <v>2002</v>
      </c>
      <c r="R162" s="6"/>
      <c r="S162" s="6"/>
      <c r="T162" s="6"/>
    </row>
    <row r="163" spans="1:20" x14ac:dyDescent="0.25">
      <c r="A163" s="14" t="s">
        <v>47</v>
      </c>
      <c r="B163" s="6" t="s">
        <v>36</v>
      </c>
      <c r="C163" s="6" t="s">
        <v>205</v>
      </c>
      <c r="D163" s="6" t="s">
        <v>23</v>
      </c>
      <c r="E163" s="6" t="s">
        <v>26</v>
      </c>
      <c r="F163" s="6" t="s">
        <v>19</v>
      </c>
      <c r="G163" s="7">
        <v>220531</v>
      </c>
      <c r="H163" s="8">
        <f t="shared" si="29"/>
        <v>0.35682780179667073</v>
      </c>
      <c r="I163" s="6" t="s">
        <v>20</v>
      </c>
      <c r="J163" s="7">
        <v>143366</v>
      </c>
      <c r="K163" s="8">
        <f t="shared" si="30"/>
        <v>0.58433258610148764</v>
      </c>
      <c r="L163" s="6" t="s">
        <v>20</v>
      </c>
      <c r="M163" s="7">
        <v>618032</v>
      </c>
      <c r="N163" s="7">
        <v>245350</v>
      </c>
      <c r="O163" s="8">
        <f t="shared" si="31"/>
        <v>0.60301408341315665</v>
      </c>
      <c r="P163" s="15">
        <v>2000</v>
      </c>
      <c r="R163" s="6"/>
      <c r="S163" s="6"/>
      <c r="T163" s="6"/>
    </row>
    <row r="164" spans="1:20" x14ac:dyDescent="0.25">
      <c r="A164" s="14" t="s">
        <v>47</v>
      </c>
      <c r="B164" s="6" t="s">
        <v>151</v>
      </c>
      <c r="C164" s="6" t="s">
        <v>206</v>
      </c>
      <c r="D164" s="6" t="s">
        <v>17</v>
      </c>
      <c r="E164" s="6" t="s">
        <v>26</v>
      </c>
      <c r="F164" s="6" t="s">
        <v>19</v>
      </c>
      <c r="G164" s="7">
        <v>23894</v>
      </c>
      <c r="H164" s="8">
        <f t="shared" si="29"/>
        <v>0.37738888713396723</v>
      </c>
      <c r="I164" s="6" t="s">
        <v>20</v>
      </c>
      <c r="J164" s="7">
        <v>29968</v>
      </c>
      <c r="K164" s="8">
        <f t="shared" si="30"/>
        <v>0.59953986195858755</v>
      </c>
      <c r="L164" s="6" t="s">
        <v>21</v>
      </c>
      <c r="M164" s="7">
        <v>63314</v>
      </c>
      <c r="N164" s="7">
        <v>49985</v>
      </c>
      <c r="O164" s="8">
        <f t="shared" si="31"/>
        <v>0.21052215939602614</v>
      </c>
      <c r="P164" s="15">
        <v>2000</v>
      </c>
      <c r="R164" s="6"/>
      <c r="S164" s="6"/>
      <c r="T164" s="6"/>
    </row>
    <row r="165" spans="1:20" x14ac:dyDescent="0.25">
      <c r="A165" s="14" t="s">
        <v>47</v>
      </c>
      <c r="B165" s="6" t="s">
        <v>126</v>
      </c>
      <c r="C165" s="6" t="s">
        <v>207</v>
      </c>
      <c r="D165" s="6" t="s">
        <v>17</v>
      </c>
      <c r="E165" s="6" t="s">
        <v>26</v>
      </c>
      <c r="F165" s="6" t="s">
        <v>19</v>
      </c>
      <c r="G165" s="7">
        <v>14171</v>
      </c>
      <c r="H165" s="8">
        <f t="shared" si="29"/>
        <v>0.39599284636450011</v>
      </c>
      <c r="I165" s="6" t="s">
        <v>21</v>
      </c>
      <c r="J165" s="7">
        <v>8385</v>
      </c>
      <c r="K165" s="8">
        <f t="shared" si="30"/>
        <v>0.61204379562043798</v>
      </c>
      <c r="L165" s="6" t="s">
        <v>20</v>
      </c>
      <c r="M165" s="7">
        <v>35786</v>
      </c>
      <c r="N165" s="7">
        <v>13700</v>
      </c>
      <c r="O165" s="8">
        <f t="shared" si="31"/>
        <v>0.61716872519979882</v>
      </c>
      <c r="P165" s="15">
        <v>2000</v>
      </c>
      <c r="R165" s="6"/>
      <c r="S165" s="6"/>
      <c r="T165" s="6"/>
    </row>
    <row r="166" spans="1:20" x14ac:dyDescent="0.25">
      <c r="A166" s="14" t="s">
        <v>47</v>
      </c>
      <c r="B166" s="6" t="s">
        <v>236</v>
      </c>
      <c r="C166" s="6" t="s">
        <v>208</v>
      </c>
      <c r="D166" s="6" t="s">
        <v>17</v>
      </c>
      <c r="E166" s="6" t="s">
        <v>26</v>
      </c>
      <c r="F166" s="6" t="s">
        <v>19</v>
      </c>
      <c r="G166" s="7">
        <v>5551</v>
      </c>
      <c r="H166" s="8">
        <f t="shared" si="29"/>
        <v>0.32861709685058016</v>
      </c>
      <c r="I166" s="6" t="s">
        <v>20</v>
      </c>
      <c r="J166" s="7">
        <v>2240</v>
      </c>
      <c r="K166" s="8">
        <f t="shared" si="30"/>
        <v>0.62032677928551649</v>
      </c>
      <c r="L166" s="6" t="s">
        <v>20</v>
      </c>
      <c r="M166" s="7">
        <v>16892</v>
      </c>
      <c r="N166" s="7">
        <v>3611</v>
      </c>
      <c r="O166" s="8">
        <f t="shared" si="31"/>
        <v>0.78623016812692403</v>
      </c>
      <c r="P166" s="15">
        <v>2000</v>
      </c>
      <c r="R166" s="6"/>
      <c r="S166" s="6"/>
      <c r="T166" s="6"/>
    </row>
    <row r="167" spans="1:20" x14ac:dyDescent="0.25">
      <c r="A167" s="14" t="s">
        <v>47</v>
      </c>
      <c r="B167" s="6" t="s">
        <v>176</v>
      </c>
      <c r="C167" s="6" t="s">
        <v>209</v>
      </c>
      <c r="D167" s="6" t="s">
        <v>23</v>
      </c>
      <c r="E167" s="6" t="s">
        <v>26</v>
      </c>
      <c r="F167" s="6" t="s">
        <v>49</v>
      </c>
      <c r="G167" s="7">
        <v>18149</v>
      </c>
      <c r="H167" s="8">
        <f t="shared" si="29"/>
        <v>0.40117152961980546</v>
      </c>
      <c r="I167" s="6" t="s">
        <v>20</v>
      </c>
      <c r="J167" s="7">
        <v>15727</v>
      </c>
      <c r="K167" s="8">
        <f t="shared" si="30"/>
        <v>0.52363987480855034</v>
      </c>
      <c r="L167" s="6" t="s">
        <v>20</v>
      </c>
      <c r="M167" s="7">
        <v>45240</v>
      </c>
      <c r="N167" s="7">
        <v>30034</v>
      </c>
      <c r="O167" s="8">
        <f t="shared" si="31"/>
        <v>0.3361184792219275</v>
      </c>
      <c r="P167" s="15">
        <v>1998</v>
      </c>
      <c r="R167" s="6"/>
      <c r="S167" s="6"/>
      <c r="T167" s="6"/>
    </row>
    <row r="168" spans="1:20" x14ac:dyDescent="0.25">
      <c r="A168" s="14" t="s">
        <v>47</v>
      </c>
      <c r="B168" s="6" t="s">
        <v>232</v>
      </c>
      <c r="C168" s="6" t="s">
        <v>210</v>
      </c>
      <c r="D168" s="6" t="s">
        <v>23</v>
      </c>
      <c r="E168" s="6" t="s">
        <v>26</v>
      </c>
      <c r="F168" s="6" t="s">
        <v>211</v>
      </c>
      <c r="G168" s="7">
        <v>9482</v>
      </c>
      <c r="H168" s="8">
        <f t="shared" si="29"/>
        <v>0.43946978123841307</v>
      </c>
      <c r="I168" s="6" t="s">
        <v>20</v>
      </c>
      <c r="J168" s="7">
        <v>13439</v>
      </c>
      <c r="K168" s="8">
        <f t="shared" si="30"/>
        <v>0.62137044571851308</v>
      </c>
      <c r="L168" s="6" t="s">
        <v>21</v>
      </c>
      <c r="M168" s="7">
        <v>21576</v>
      </c>
      <c r="N168" s="7">
        <v>21628</v>
      </c>
      <c r="O168" s="8">
        <f t="shared" si="31"/>
        <v>-2.410085279940675E-3</v>
      </c>
      <c r="P168" s="15">
        <v>1998</v>
      </c>
      <c r="R168" s="6"/>
      <c r="S168" s="6"/>
      <c r="T168" s="6"/>
    </row>
    <row r="169" spans="1:20" x14ac:dyDescent="0.25">
      <c r="A169" s="14" t="s">
        <v>47</v>
      </c>
      <c r="B169" s="6" t="s">
        <v>167</v>
      </c>
      <c r="C169" s="6" t="s">
        <v>212</v>
      </c>
      <c r="D169" s="6" t="s">
        <v>23</v>
      </c>
      <c r="E169" s="6" t="s">
        <v>26</v>
      </c>
      <c r="F169" s="6" t="s">
        <v>49</v>
      </c>
      <c r="G169" s="7">
        <v>20686</v>
      </c>
      <c r="H169" s="8">
        <f t="shared" si="29"/>
        <v>0.44988147278223611</v>
      </c>
      <c r="I169" s="6" t="s">
        <v>20</v>
      </c>
      <c r="J169" s="7">
        <v>9172</v>
      </c>
      <c r="K169" s="8">
        <f t="shared" si="30"/>
        <v>0.52688419117647056</v>
      </c>
      <c r="L169" s="6" t="s">
        <v>20</v>
      </c>
      <c r="M169" s="7">
        <v>45981</v>
      </c>
      <c r="N169" s="7">
        <v>17408</v>
      </c>
      <c r="O169" s="8">
        <f t="shared" si="31"/>
        <v>0.62140884278288855</v>
      </c>
      <c r="P169" s="15">
        <v>1998</v>
      </c>
      <c r="R169" s="6"/>
      <c r="S169" s="6"/>
      <c r="T169" s="6"/>
    </row>
    <row r="170" spans="1:20" x14ac:dyDescent="0.25">
      <c r="A170" s="14" t="s">
        <v>47</v>
      </c>
      <c r="B170" s="6" t="s">
        <v>79</v>
      </c>
      <c r="C170" s="6" t="s">
        <v>213</v>
      </c>
      <c r="D170" s="6" t="s">
        <v>17</v>
      </c>
      <c r="E170" s="6" t="s">
        <v>26</v>
      </c>
      <c r="F170" s="6" t="s">
        <v>49</v>
      </c>
      <c r="G170" s="7">
        <v>5451</v>
      </c>
      <c r="H170" s="8">
        <f t="shared" si="29"/>
        <v>0.45199004975124379</v>
      </c>
      <c r="I170" s="6" t="s">
        <v>20</v>
      </c>
      <c r="J170" s="7">
        <v>2646</v>
      </c>
      <c r="K170" s="8">
        <f t="shared" si="30"/>
        <v>0.56261960450776105</v>
      </c>
      <c r="L170" s="6" t="s">
        <v>20</v>
      </c>
      <c r="M170" s="7">
        <v>12060</v>
      </c>
      <c r="N170" s="7">
        <v>4703</v>
      </c>
      <c r="O170" s="8">
        <f t="shared" si="31"/>
        <v>0.61003316749585401</v>
      </c>
      <c r="P170" s="15">
        <v>1998</v>
      </c>
      <c r="R170" s="6"/>
      <c r="S170" s="6"/>
      <c r="T170" s="6"/>
    </row>
    <row r="171" spans="1:20" x14ac:dyDescent="0.25">
      <c r="A171" s="14" t="s">
        <v>47</v>
      </c>
      <c r="B171" s="6" t="s">
        <v>180</v>
      </c>
      <c r="C171" s="6" t="s">
        <v>214</v>
      </c>
      <c r="D171" s="6" t="s">
        <v>17</v>
      </c>
      <c r="E171" s="6" t="s">
        <v>26</v>
      </c>
      <c r="F171" s="6" t="s">
        <v>211</v>
      </c>
      <c r="G171" s="7">
        <v>6673</v>
      </c>
      <c r="H171" s="8">
        <f t="shared" si="29"/>
        <v>0.47454131702460534</v>
      </c>
      <c r="I171" s="6" t="s">
        <v>20</v>
      </c>
      <c r="J171" s="7">
        <v>6057</v>
      </c>
      <c r="K171" s="8">
        <f t="shared" si="30"/>
        <v>0.60509490509490504</v>
      </c>
      <c r="L171" s="6" t="s">
        <v>20</v>
      </c>
      <c r="M171" s="7">
        <v>14062</v>
      </c>
      <c r="N171" s="7">
        <v>10010</v>
      </c>
      <c r="O171" s="8">
        <f t="shared" si="31"/>
        <v>0.288152467643294</v>
      </c>
      <c r="P171" s="15">
        <v>1998</v>
      </c>
      <c r="R171" s="6"/>
      <c r="S171" s="6"/>
      <c r="T171" s="6"/>
    </row>
    <row r="172" spans="1:20" x14ac:dyDescent="0.25">
      <c r="A172" s="14" t="s">
        <v>47</v>
      </c>
      <c r="B172" s="6" t="s">
        <v>36</v>
      </c>
      <c r="C172" s="6" t="s">
        <v>215</v>
      </c>
      <c r="D172" s="6" t="s">
        <v>23</v>
      </c>
      <c r="E172" s="6" t="s">
        <v>26</v>
      </c>
      <c r="F172" s="6" t="s">
        <v>211</v>
      </c>
      <c r="G172" s="7">
        <v>322218</v>
      </c>
      <c r="H172" s="8">
        <f t="shared" si="29"/>
        <v>0.36178944401840063</v>
      </c>
      <c r="I172" s="6" t="s">
        <v>20</v>
      </c>
      <c r="J172" s="7">
        <v>246614</v>
      </c>
      <c r="K172" s="8">
        <f t="shared" si="30"/>
        <v>0.51175878562757449</v>
      </c>
      <c r="L172" s="6" t="s">
        <v>20</v>
      </c>
      <c r="M172" s="7">
        <v>890623</v>
      </c>
      <c r="N172" s="7">
        <v>481895</v>
      </c>
      <c r="O172" s="8">
        <f t="shared" si="31"/>
        <v>0.4589236972321622</v>
      </c>
      <c r="P172" s="15">
        <v>1996</v>
      </c>
      <c r="R172" s="6"/>
      <c r="S172" s="6"/>
      <c r="T172" s="6"/>
    </row>
    <row r="173" spans="1:20" x14ac:dyDescent="0.25">
      <c r="A173" s="14" t="s">
        <v>47</v>
      </c>
      <c r="B173" s="6" t="s">
        <v>54</v>
      </c>
      <c r="C173" s="6" t="s">
        <v>216</v>
      </c>
      <c r="D173" s="6" t="s">
        <v>23</v>
      </c>
      <c r="E173" s="6" t="s">
        <v>26</v>
      </c>
      <c r="F173" s="6" t="s">
        <v>19</v>
      </c>
      <c r="G173" s="7">
        <v>36142</v>
      </c>
      <c r="H173" s="8">
        <f t="shared" si="29"/>
        <v>0.42494003668344071</v>
      </c>
      <c r="I173" s="6" t="s">
        <v>20</v>
      </c>
      <c r="J173" s="7">
        <v>31659</v>
      </c>
      <c r="K173" s="8">
        <f t="shared" si="30"/>
        <v>0.55814322485102785</v>
      </c>
      <c r="L173" s="6" t="s">
        <v>21</v>
      </c>
      <c r="M173" s="7">
        <v>85052</v>
      </c>
      <c r="N173" s="7">
        <v>56722</v>
      </c>
      <c r="O173" s="8">
        <f t="shared" si="31"/>
        <v>0.33309034473028265</v>
      </c>
      <c r="P173" s="15">
        <v>1996</v>
      </c>
      <c r="R173" s="6"/>
      <c r="S173" s="6"/>
      <c r="T173" s="6"/>
    </row>
    <row r="174" spans="1:20" x14ac:dyDescent="0.25">
      <c r="A174" s="14" t="s">
        <v>47</v>
      </c>
      <c r="B174" s="6" t="s">
        <v>178</v>
      </c>
      <c r="C174" s="6" t="s">
        <v>230</v>
      </c>
      <c r="D174" s="6" t="s">
        <v>23</v>
      </c>
      <c r="E174" s="6" t="s">
        <v>26</v>
      </c>
      <c r="F174" s="6" t="s">
        <v>211</v>
      </c>
      <c r="G174" s="7">
        <v>21726</v>
      </c>
      <c r="H174" s="8">
        <f t="shared" si="29"/>
        <v>0.34170585552287636</v>
      </c>
      <c r="I174" s="6" t="s">
        <v>20</v>
      </c>
      <c r="J174" s="7">
        <v>24940</v>
      </c>
      <c r="K174" s="8">
        <f t="shared" si="30"/>
        <v>0.52041817081568353</v>
      </c>
      <c r="L174" s="6" t="s">
        <v>21</v>
      </c>
      <c r="M174" s="7">
        <v>63581</v>
      </c>
      <c r="N174" s="7">
        <v>47923</v>
      </c>
      <c r="O174" s="8">
        <f t="shared" si="31"/>
        <v>0.24626853934351456</v>
      </c>
      <c r="P174" s="15">
        <v>1996</v>
      </c>
      <c r="R174" s="6"/>
      <c r="S174" s="6"/>
      <c r="T174" s="6"/>
    </row>
    <row r="175" spans="1:20" x14ac:dyDescent="0.25">
      <c r="A175" s="14" t="s">
        <v>47</v>
      </c>
      <c r="B175" s="6" t="s">
        <v>238</v>
      </c>
      <c r="C175" s="6" t="s">
        <v>231</v>
      </c>
      <c r="D175" s="6" t="s">
        <v>23</v>
      </c>
      <c r="E175" s="6" t="s">
        <v>26</v>
      </c>
      <c r="F175" s="6" t="s">
        <v>211</v>
      </c>
      <c r="G175" s="7">
        <v>22119</v>
      </c>
      <c r="H175" s="8">
        <f t="shared" si="29"/>
        <v>0.42450820458689187</v>
      </c>
      <c r="I175" s="6" t="s">
        <v>20</v>
      </c>
      <c r="J175" s="7">
        <v>21161</v>
      </c>
      <c r="K175" s="8">
        <f t="shared" si="30"/>
        <v>0.51214966842538356</v>
      </c>
      <c r="L175" s="6" t="s">
        <v>21</v>
      </c>
      <c r="M175" s="7">
        <v>52105</v>
      </c>
      <c r="N175" s="7">
        <v>41318</v>
      </c>
      <c r="O175" s="8">
        <f t="shared" si="31"/>
        <v>0.20702427790039343</v>
      </c>
      <c r="P175" s="15">
        <v>1996</v>
      </c>
      <c r="R175" s="6"/>
      <c r="S175" s="6"/>
      <c r="T175" s="6"/>
    </row>
    <row r="176" spans="1:20" x14ac:dyDescent="0.25">
      <c r="A176" s="14" t="s">
        <v>47</v>
      </c>
      <c r="B176" s="6" t="s">
        <v>167</v>
      </c>
      <c r="C176" s="6" t="s">
        <v>217</v>
      </c>
      <c r="D176" s="6" t="s">
        <v>23</v>
      </c>
      <c r="E176" s="6" t="s">
        <v>26</v>
      </c>
      <c r="F176" s="6" t="s">
        <v>49</v>
      </c>
      <c r="G176" s="7">
        <v>17837</v>
      </c>
      <c r="H176" s="8">
        <f t="shared" si="29"/>
        <v>0.39874365680817292</v>
      </c>
      <c r="I176" s="6" t="s">
        <v>20</v>
      </c>
      <c r="J176" s="7">
        <v>9384</v>
      </c>
      <c r="K176" s="8">
        <f t="shared" si="30"/>
        <v>0.50683229813664599</v>
      </c>
      <c r="L176" s="6" t="s">
        <v>20</v>
      </c>
      <c r="M176" s="7">
        <v>44733</v>
      </c>
      <c r="N176" s="7">
        <v>18515</v>
      </c>
      <c r="O176" s="8">
        <f t="shared" si="31"/>
        <v>0.58609974739006998</v>
      </c>
      <c r="P176" s="15">
        <v>1996</v>
      </c>
      <c r="R176" s="6"/>
      <c r="S176" s="6"/>
      <c r="T176" s="6"/>
    </row>
    <row r="177" spans="1:20" x14ac:dyDescent="0.25">
      <c r="A177" s="14" t="s">
        <v>47</v>
      </c>
      <c r="B177" s="6" t="s">
        <v>54</v>
      </c>
      <c r="C177" s="6" t="s">
        <v>218</v>
      </c>
      <c r="D177" s="6" t="s">
        <v>17</v>
      </c>
      <c r="E177" s="6" t="s">
        <v>26</v>
      </c>
      <c r="F177" s="6" t="s">
        <v>49</v>
      </c>
      <c r="G177" s="7">
        <v>10133</v>
      </c>
      <c r="H177" s="8">
        <f t="shared" si="29"/>
        <v>0.46762656329318381</v>
      </c>
      <c r="I177" s="6" t="s">
        <v>20</v>
      </c>
      <c r="J177" s="7">
        <v>4403</v>
      </c>
      <c r="K177" s="8">
        <f t="shared" si="30"/>
        <v>0.54716043245930157</v>
      </c>
      <c r="L177" s="6" t="s">
        <v>20</v>
      </c>
      <c r="M177" s="7">
        <v>21669</v>
      </c>
      <c r="N177" s="7">
        <v>8047</v>
      </c>
      <c r="O177" s="8">
        <f t="shared" si="31"/>
        <v>0.62863999261617975</v>
      </c>
      <c r="P177" s="15">
        <v>1996</v>
      </c>
      <c r="R177" s="6"/>
      <c r="S177" s="6"/>
      <c r="T177" s="6"/>
    </row>
    <row r="178" spans="1:20" x14ac:dyDescent="0.25">
      <c r="A178" s="14" t="s">
        <v>47</v>
      </c>
      <c r="B178" s="6" t="s">
        <v>77</v>
      </c>
      <c r="C178" s="6" t="s">
        <v>219</v>
      </c>
      <c r="D178" s="6" t="s">
        <v>17</v>
      </c>
      <c r="E178" s="6" t="s">
        <v>26</v>
      </c>
      <c r="F178" s="6" t="s">
        <v>49</v>
      </c>
      <c r="G178" s="7">
        <v>7094</v>
      </c>
      <c r="H178" s="8">
        <f t="shared" si="29"/>
        <v>0.31010666200384684</v>
      </c>
      <c r="I178" s="6" t="s">
        <v>21</v>
      </c>
      <c r="J178" s="7">
        <v>7405</v>
      </c>
      <c r="K178" s="8">
        <f t="shared" si="30"/>
        <v>0.66832129963898912</v>
      </c>
      <c r="L178" s="6" t="s">
        <v>20</v>
      </c>
      <c r="M178" s="7">
        <v>22876</v>
      </c>
      <c r="N178" s="7">
        <v>11080</v>
      </c>
      <c r="O178" s="8">
        <f t="shared" si="31"/>
        <v>0.5156495890890016</v>
      </c>
      <c r="P178" s="15">
        <v>1996</v>
      </c>
      <c r="R178" s="6"/>
      <c r="S178" s="6"/>
      <c r="T178" s="6"/>
    </row>
    <row r="179" spans="1:20" x14ac:dyDescent="0.25">
      <c r="A179" s="14" t="s">
        <v>47</v>
      </c>
      <c r="B179" s="6" t="s">
        <v>126</v>
      </c>
      <c r="C179" s="6" t="s">
        <v>220</v>
      </c>
      <c r="D179" s="6" t="s">
        <v>17</v>
      </c>
      <c r="E179" s="6" t="s">
        <v>26</v>
      </c>
      <c r="F179" s="6" t="s">
        <v>49</v>
      </c>
      <c r="G179" s="7">
        <v>12981</v>
      </c>
      <c r="H179" s="8">
        <f t="shared" si="29"/>
        <v>0.45992772108843538</v>
      </c>
      <c r="I179" s="6" t="s">
        <v>20</v>
      </c>
      <c r="J179" s="7">
        <v>10655</v>
      </c>
      <c r="K179" s="8">
        <f t="shared" si="30"/>
        <v>0.70214168039538716</v>
      </c>
      <c r="L179" s="6" t="s">
        <v>20</v>
      </c>
      <c r="M179" s="7">
        <v>28224</v>
      </c>
      <c r="N179" s="7">
        <v>15175</v>
      </c>
      <c r="O179" s="8">
        <f t="shared" si="31"/>
        <v>0.46233701814058958</v>
      </c>
      <c r="P179" s="15">
        <v>1996</v>
      </c>
      <c r="R179" s="6"/>
      <c r="S179" s="6"/>
      <c r="T179" s="6"/>
    </row>
    <row r="180" spans="1:20" x14ac:dyDescent="0.25">
      <c r="A180" s="14" t="s">
        <v>47</v>
      </c>
      <c r="B180" s="6" t="s">
        <v>176</v>
      </c>
      <c r="C180" s="6" t="s">
        <v>221</v>
      </c>
      <c r="D180" s="6" t="s">
        <v>17</v>
      </c>
      <c r="E180" s="6" t="s">
        <v>26</v>
      </c>
      <c r="F180" s="6" t="s">
        <v>19</v>
      </c>
      <c r="G180" s="7">
        <v>11112</v>
      </c>
      <c r="H180" s="8">
        <f t="shared" si="29"/>
        <v>0.31974218053117714</v>
      </c>
      <c r="I180" s="6" t="s">
        <v>21</v>
      </c>
      <c r="J180" s="7">
        <v>11244</v>
      </c>
      <c r="K180" s="8">
        <f t="shared" si="30"/>
        <v>0.5406029136016155</v>
      </c>
      <c r="L180" s="6" t="s">
        <v>21</v>
      </c>
      <c r="M180" s="7">
        <v>34753</v>
      </c>
      <c r="N180" s="7">
        <v>20799</v>
      </c>
      <c r="O180" s="8">
        <f t="shared" si="31"/>
        <v>0.40151929329842029</v>
      </c>
      <c r="P180" s="15">
        <v>1996</v>
      </c>
      <c r="R180" s="6"/>
      <c r="S180" s="6"/>
      <c r="T180" s="6"/>
    </row>
    <row r="181" spans="1:20" x14ac:dyDescent="0.25">
      <c r="A181" s="14" t="s">
        <v>47</v>
      </c>
      <c r="B181" s="6" t="s">
        <v>232</v>
      </c>
      <c r="C181" s="6" t="s">
        <v>222</v>
      </c>
      <c r="D181" s="6" t="s">
        <v>17</v>
      </c>
      <c r="E181" s="6" t="s">
        <v>26</v>
      </c>
      <c r="F181" s="6" t="s">
        <v>49</v>
      </c>
      <c r="G181" s="7">
        <v>6274</v>
      </c>
      <c r="H181" s="8">
        <f t="shared" si="29"/>
        <v>0.3941697556072124</v>
      </c>
      <c r="I181" s="6" t="s">
        <v>20</v>
      </c>
      <c r="J181" s="7">
        <v>3432</v>
      </c>
      <c r="K181" s="8">
        <f t="shared" si="30"/>
        <v>0.56438085841144547</v>
      </c>
      <c r="L181" s="6" t="s">
        <v>20</v>
      </c>
      <c r="M181" s="7">
        <v>15917</v>
      </c>
      <c r="N181" s="7">
        <v>6081</v>
      </c>
      <c r="O181" s="8">
        <f t="shared" si="31"/>
        <v>0.61795564490796007</v>
      </c>
      <c r="P181" s="15">
        <v>1996</v>
      </c>
      <c r="R181" s="6"/>
      <c r="S181" s="6"/>
      <c r="T181" s="6"/>
    </row>
    <row r="182" spans="1:20" x14ac:dyDescent="0.25">
      <c r="A182" s="14" t="s">
        <v>47</v>
      </c>
      <c r="B182" s="6" t="s">
        <v>36</v>
      </c>
      <c r="C182" s="6" t="s">
        <v>223</v>
      </c>
      <c r="D182" s="6" t="s">
        <v>23</v>
      </c>
      <c r="E182" s="6" t="s">
        <v>26</v>
      </c>
      <c r="F182" s="6" t="s">
        <v>19</v>
      </c>
      <c r="G182" s="7">
        <v>388090</v>
      </c>
      <c r="H182" s="8">
        <f t="shared" si="29"/>
        <v>0.37755287676243715</v>
      </c>
      <c r="I182" s="6" t="s">
        <v>21</v>
      </c>
      <c r="J182" s="7">
        <v>400227</v>
      </c>
      <c r="K182" s="8">
        <f t="shared" si="30"/>
        <v>0.53603672983401662</v>
      </c>
      <c r="L182" s="6" t="s">
        <v>20</v>
      </c>
      <c r="M182" s="7">
        <v>1027909</v>
      </c>
      <c r="N182" s="7">
        <v>746641</v>
      </c>
      <c r="O182" s="8">
        <f t="shared" si="31"/>
        <v>0.27363122611048252</v>
      </c>
      <c r="P182" s="15">
        <v>1994</v>
      </c>
      <c r="R182" s="6" t="s">
        <v>256</v>
      </c>
      <c r="S182" s="6" t="s">
        <v>257</v>
      </c>
      <c r="T182" s="6" t="s">
        <v>258</v>
      </c>
    </row>
    <row r="183" spans="1:20" x14ac:dyDescent="0.25">
      <c r="A183" s="14" t="s">
        <v>47</v>
      </c>
      <c r="B183" s="6" t="s">
        <v>180</v>
      </c>
      <c r="C183" s="6" t="s">
        <v>224</v>
      </c>
      <c r="D183" s="6" t="s">
        <v>23</v>
      </c>
      <c r="E183" s="6" t="s">
        <v>26</v>
      </c>
      <c r="F183" s="6" t="s">
        <v>19</v>
      </c>
      <c r="G183" s="7">
        <v>6778</v>
      </c>
      <c r="H183" s="8">
        <f t="shared" si="29"/>
        <v>0.26124494122181535</v>
      </c>
      <c r="I183" s="6" t="s">
        <v>21</v>
      </c>
      <c r="J183" s="7">
        <v>11812</v>
      </c>
      <c r="K183" s="8">
        <f t="shared" si="30"/>
        <v>0.63862456747404839</v>
      </c>
      <c r="L183" s="6" t="s">
        <v>21</v>
      </c>
      <c r="M183" s="7">
        <v>25945</v>
      </c>
      <c r="N183" s="7">
        <v>18496</v>
      </c>
      <c r="O183" s="8">
        <f t="shared" si="31"/>
        <v>0.2871073424551937</v>
      </c>
      <c r="P183" s="15">
        <v>1994</v>
      </c>
      <c r="R183" s="53">
        <f>SUM(M125:M185)</f>
        <v>8033371</v>
      </c>
      <c r="S183" s="53">
        <f>SUM(N125:N185)</f>
        <v>4833721</v>
      </c>
      <c r="T183" s="8">
        <f t="shared" ref="T183" si="32">(R183-S183)/R183</f>
        <v>0.3982948129745284</v>
      </c>
    </row>
    <row r="184" spans="1:20" x14ac:dyDescent="0.25">
      <c r="A184" s="14" t="s">
        <v>47</v>
      </c>
      <c r="B184" s="6" t="s">
        <v>240</v>
      </c>
      <c r="C184" s="6" t="s">
        <v>225</v>
      </c>
      <c r="D184" s="6" t="s">
        <v>17</v>
      </c>
      <c r="E184" s="6" t="s">
        <v>18</v>
      </c>
      <c r="F184" s="6" t="s">
        <v>24</v>
      </c>
      <c r="G184" s="7">
        <v>7945</v>
      </c>
      <c r="H184" s="8">
        <f t="shared" si="29"/>
        <v>0.49821282999937294</v>
      </c>
      <c r="I184" s="6" t="s">
        <v>20</v>
      </c>
      <c r="J184" s="7">
        <v>5545</v>
      </c>
      <c r="K184" s="8">
        <f t="shared" si="30"/>
        <v>0.76864430274466311</v>
      </c>
      <c r="L184" s="6" t="s">
        <v>20</v>
      </c>
      <c r="M184" s="7">
        <v>15947</v>
      </c>
      <c r="N184" s="7">
        <v>7214</v>
      </c>
      <c r="O184" s="8">
        <f t="shared" si="31"/>
        <v>0.54762651282372865</v>
      </c>
      <c r="P184" s="15">
        <v>1994</v>
      </c>
      <c r="R184" t="s">
        <v>227</v>
      </c>
    </row>
    <row r="185" spans="1:20" ht="23.25" x14ac:dyDescent="0.25">
      <c r="A185" s="16" t="s">
        <v>47</v>
      </c>
      <c r="B185" s="17" t="s">
        <v>238</v>
      </c>
      <c r="C185" s="17" t="s">
        <v>226</v>
      </c>
      <c r="D185" s="17" t="s">
        <v>17</v>
      </c>
      <c r="E185" s="17" t="s">
        <v>26</v>
      </c>
      <c r="F185" s="17" t="s">
        <v>211</v>
      </c>
      <c r="G185" s="18">
        <v>3055</v>
      </c>
      <c r="H185" s="19">
        <f t="shared" si="29"/>
        <v>0.33872934915179065</v>
      </c>
      <c r="I185" s="17" t="s">
        <v>21</v>
      </c>
      <c r="J185" s="18">
        <v>3402</v>
      </c>
      <c r="K185" s="19">
        <f t="shared" si="30"/>
        <v>0.64824695121951215</v>
      </c>
      <c r="L185" s="17" t="s">
        <v>20</v>
      </c>
      <c r="M185" s="18">
        <v>9019</v>
      </c>
      <c r="N185" s="18">
        <v>5248</v>
      </c>
      <c r="O185" s="19">
        <f t="shared" si="31"/>
        <v>0.41811730790553275</v>
      </c>
      <c r="P185" s="20">
        <v>1994</v>
      </c>
      <c r="Q185" s="45" t="s">
        <v>254</v>
      </c>
      <c r="R185">
        <f>COUNTA(A2:A185)</f>
        <v>184</v>
      </c>
    </row>
    <row r="186" spans="1:20" ht="57" x14ac:dyDescent="0.25">
      <c r="O186" s="45" t="s">
        <v>253</v>
      </c>
      <c r="P186" s="45" t="s">
        <v>255</v>
      </c>
      <c r="Q186" s="3">
        <f>MEDIAN(O2:O185)</f>
        <v>0.33420877382929631</v>
      </c>
    </row>
    <row r="187" spans="1:20" x14ac:dyDescent="0.25">
      <c r="M187" s="5">
        <f>SUM(M2:M185)</f>
        <v>20039293</v>
      </c>
      <c r="N187" s="5">
        <f>SUM(N2:N185)</f>
        <v>13015925</v>
      </c>
      <c r="O187" s="3">
        <f>(M187-N187)/M187</f>
        <v>0.35047982980237874</v>
      </c>
      <c r="P187" s="44">
        <f>AVERAGE(O2:O185)</f>
        <v>0.35199904413169358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5"/>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defaultRowHeight="15" x14ac:dyDescent="0.25"/>
  <cols>
    <col min="7" max="7" width="11.5703125" style="5" bestFit="1" customWidth="1"/>
    <col min="8" max="8" width="9.140625" style="3"/>
    <col min="10" max="10" width="11.5703125" style="5" bestFit="1" customWidth="1"/>
    <col min="13" max="14" width="14.28515625" style="5" bestFit="1" customWidth="1"/>
    <col min="18" max="19" width="10.5703125" bestFit="1" customWidth="1"/>
    <col min="21" max="21" width="10.7109375" customWidth="1"/>
  </cols>
  <sheetData>
    <row r="1" spans="1:25" s="1" customFormat="1" ht="105" x14ac:dyDescent="0.25">
      <c r="A1" s="1" t="s">
        <v>0</v>
      </c>
      <c r="B1" s="1" t="s">
        <v>1</v>
      </c>
      <c r="C1" s="1" t="s">
        <v>2</v>
      </c>
      <c r="D1" s="1" t="s">
        <v>3</v>
      </c>
      <c r="E1" s="1" t="s">
        <v>4</v>
      </c>
      <c r="F1" s="1" t="s">
        <v>5</v>
      </c>
      <c r="G1" s="4" t="s">
        <v>6</v>
      </c>
      <c r="H1" s="2" t="s">
        <v>251</v>
      </c>
      <c r="I1" s="1" t="s">
        <v>8</v>
      </c>
      <c r="J1" s="4" t="s">
        <v>9</v>
      </c>
      <c r="K1" s="2" t="s">
        <v>251</v>
      </c>
      <c r="L1" s="1" t="s">
        <v>11</v>
      </c>
      <c r="M1" s="4" t="s">
        <v>12</v>
      </c>
      <c r="N1" s="4" t="s">
        <v>13</v>
      </c>
      <c r="O1" s="1" t="s">
        <v>14</v>
      </c>
      <c r="P1" s="1" t="s">
        <v>250</v>
      </c>
      <c r="R1" s="46"/>
      <c r="S1" s="47"/>
      <c r="T1" s="47" t="s">
        <v>253</v>
      </c>
      <c r="U1" s="47" t="s">
        <v>255</v>
      </c>
      <c r="V1" s="48" t="s">
        <v>254</v>
      </c>
      <c r="W1" s="41"/>
      <c r="X1" s="41"/>
      <c r="Y1" s="41"/>
    </row>
    <row r="2" spans="1:25" x14ac:dyDescent="0.25">
      <c r="A2" s="103" t="s">
        <v>15</v>
      </c>
      <c r="B2" s="104" t="s">
        <v>246</v>
      </c>
      <c r="C2" s="104" t="s">
        <v>338</v>
      </c>
      <c r="D2" s="104" t="s">
        <v>17</v>
      </c>
      <c r="E2" s="104" t="s">
        <v>26</v>
      </c>
      <c r="F2" s="104" t="s">
        <v>19</v>
      </c>
      <c r="G2" s="105">
        <v>18655</v>
      </c>
      <c r="H2" s="106">
        <f>G2/M2</f>
        <v>0.19733640806482325</v>
      </c>
      <c r="I2" s="104" t="s">
        <v>21</v>
      </c>
      <c r="J2" s="105">
        <v>47491</v>
      </c>
      <c r="K2" s="106">
        <f>J2/N2</f>
        <v>0.63502527210975312</v>
      </c>
      <c r="L2" s="104" t="s">
        <v>21</v>
      </c>
      <c r="M2" s="105">
        <v>94534</v>
      </c>
      <c r="N2" s="105">
        <v>74786</v>
      </c>
      <c r="O2" s="106">
        <f>(M2-N2)/M2</f>
        <v>0.20889838576596781</v>
      </c>
      <c r="P2" s="107">
        <v>2014</v>
      </c>
      <c r="R2" s="14">
        <v>2014</v>
      </c>
      <c r="S2" s="6">
        <f>COUNTA(A2:A17)</f>
        <v>16</v>
      </c>
      <c r="T2" s="49">
        <f>T17</f>
        <v>0.26523129648129651</v>
      </c>
      <c r="U2" s="49">
        <f>AVERAGE(O2:O17)</f>
        <v>0.30884320607269322</v>
      </c>
      <c r="V2" s="50">
        <f>MEDIAN(O2:O17)</f>
        <v>0.32746571248813</v>
      </c>
    </row>
    <row r="3" spans="1:25" s="6" customFormat="1" x14ac:dyDescent="0.25">
      <c r="A3" s="108" t="s">
        <v>76</v>
      </c>
      <c r="B3" s="34" t="s">
        <v>54</v>
      </c>
      <c r="C3" s="34" t="s">
        <v>339</v>
      </c>
      <c r="D3" s="34" t="s">
        <v>17</v>
      </c>
      <c r="E3" s="34" t="s">
        <v>26</v>
      </c>
      <c r="F3" s="34" t="s">
        <v>19</v>
      </c>
      <c r="G3" s="109">
        <v>18971</v>
      </c>
      <c r="H3" s="110">
        <f t="shared" ref="H3:H9" si="0">G3/M3</f>
        <v>0.3622078814724301</v>
      </c>
      <c r="I3" s="34" t="s">
        <v>20</v>
      </c>
      <c r="J3" s="109">
        <v>22861</v>
      </c>
      <c r="K3" s="110">
        <f t="shared" ref="K3:K9" si="1">J3/N3</f>
        <v>0.53813379784379267</v>
      </c>
      <c r="L3" s="34" t="s">
        <v>21</v>
      </c>
      <c r="M3" s="109">
        <v>52376</v>
      </c>
      <c r="N3" s="109">
        <v>42482</v>
      </c>
      <c r="O3" s="110">
        <f t="shared" ref="O3:O9" si="2">(M3-N3)/M3</f>
        <v>0.18890331449518863</v>
      </c>
      <c r="P3" s="111">
        <v>2014</v>
      </c>
      <c r="R3" s="14">
        <v>2012</v>
      </c>
      <c r="S3" s="6">
        <f>COUNTA(P18:P42)</f>
        <v>25</v>
      </c>
      <c r="T3" s="49">
        <f>T28</f>
        <v>0.34691149916631442</v>
      </c>
      <c r="U3" s="49">
        <f>AVERAGE(O18:O42)</f>
        <v>0.40024234726387159</v>
      </c>
      <c r="V3" s="50">
        <f>MEDIAN(O18:O42)</f>
        <v>0.36102686151300989</v>
      </c>
    </row>
    <row r="4" spans="1:25" x14ac:dyDescent="0.25">
      <c r="A4" s="108" t="s">
        <v>76</v>
      </c>
      <c r="B4" s="34" t="s">
        <v>54</v>
      </c>
      <c r="C4" s="34" t="s">
        <v>340</v>
      </c>
      <c r="D4" s="34" t="s">
        <v>23</v>
      </c>
      <c r="E4" s="34" t="s">
        <v>26</v>
      </c>
      <c r="F4" s="34" t="s">
        <v>24</v>
      </c>
      <c r="G4" s="109">
        <v>6148</v>
      </c>
      <c r="H4" s="110">
        <f t="shared" si="0"/>
        <v>0.33955594830442948</v>
      </c>
      <c r="I4" s="34" t="s">
        <v>20</v>
      </c>
      <c r="J4" s="109">
        <v>6526</v>
      </c>
      <c r="K4" s="110">
        <f t="shared" si="1"/>
        <v>0.63089713843774164</v>
      </c>
      <c r="L4" s="34" t="s">
        <v>20</v>
      </c>
      <c r="M4" s="109">
        <v>18106</v>
      </c>
      <c r="N4" s="109">
        <v>10344</v>
      </c>
      <c r="O4" s="110">
        <f t="shared" si="2"/>
        <v>0.42869766928090136</v>
      </c>
      <c r="P4" s="111">
        <v>2014</v>
      </c>
      <c r="R4" s="14">
        <v>2010</v>
      </c>
      <c r="S4" s="6">
        <f>COUNTA(P43:P72)</f>
        <v>30</v>
      </c>
      <c r="T4" s="49">
        <f>T58</f>
        <v>0.31222592253416009</v>
      </c>
      <c r="U4" s="49">
        <f>AVERAGE(O43:O72)</f>
        <v>0.31199917148365069</v>
      </c>
      <c r="V4" s="50">
        <f>MEDIAN(O43:O72)</f>
        <v>0.21436176523578354</v>
      </c>
    </row>
    <row r="5" spans="1:25" x14ac:dyDescent="0.25">
      <c r="A5" s="108" t="s">
        <v>76</v>
      </c>
      <c r="B5" s="34" t="s">
        <v>240</v>
      </c>
      <c r="C5" s="34" t="s">
        <v>341</v>
      </c>
      <c r="D5" s="34" t="s">
        <v>17</v>
      </c>
      <c r="E5" s="34" t="s">
        <v>26</v>
      </c>
      <c r="F5" s="34" t="s">
        <v>19</v>
      </c>
      <c r="G5" s="109">
        <v>17408</v>
      </c>
      <c r="H5" s="110">
        <f t="shared" si="0"/>
        <v>0.33496247835289589</v>
      </c>
      <c r="I5" s="34" t="s">
        <v>20</v>
      </c>
      <c r="J5" s="109">
        <v>26961</v>
      </c>
      <c r="K5" s="110">
        <f t="shared" si="1"/>
        <v>0.5431961961558609</v>
      </c>
      <c r="L5" s="34" t="s">
        <v>21</v>
      </c>
      <c r="M5" s="109">
        <v>51970</v>
      </c>
      <c r="N5" s="109">
        <v>49634</v>
      </c>
      <c r="O5" s="110">
        <f t="shared" si="2"/>
        <v>4.4949009043679045E-2</v>
      </c>
      <c r="P5" s="111">
        <v>2014</v>
      </c>
      <c r="R5" s="14">
        <v>2008</v>
      </c>
      <c r="S5" s="6">
        <f>COUNTA(P73:P81)</f>
        <v>9</v>
      </c>
      <c r="T5" s="49">
        <f>T67</f>
        <v>0.40827346795742259</v>
      </c>
      <c r="U5" s="49">
        <f>AVERAGE(O73:O81)</f>
        <v>0.45745687329843165</v>
      </c>
      <c r="V5" s="50">
        <f>MEDIAN(O73:O81)</f>
        <v>0.46335099233019689</v>
      </c>
    </row>
    <row r="6" spans="1:25" x14ac:dyDescent="0.25">
      <c r="A6" s="108" t="s">
        <v>76</v>
      </c>
      <c r="B6" s="34" t="s">
        <v>126</v>
      </c>
      <c r="C6" s="34" t="s">
        <v>342</v>
      </c>
      <c r="D6" s="34" t="s">
        <v>17</v>
      </c>
      <c r="E6" s="34" t="s">
        <v>26</v>
      </c>
      <c r="F6" s="34" t="s">
        <v>19</v>
      </c>
      <c r="G6" s="109">
        <v>20862</v>
      </c>
      <c r="H6" s="110">
        <f t="shared" si="0"/>
        <v>0.365942219649529</v>
      </c>
      <c r="I6" s="34" t="s">
        <v>20</v>
      </c>
      <c r="J6" s="109">
        <v>34641</v>
      </c>
      <c r="K6" s="110">
        <f t="shared" si="1"/>
        <v>0.660646514732526</v>
      </c>
      <c r="L6" s="34" t="s">
        <v>21</v>
      </c>
      <c r="M6" s="109">
        <v>57009</v>
      </c>
      <c r="N6" s="109">
        <v>52435</v>
      </c>
      <c r="O6" s="110">
        <f t="shared" si="2"/>
        <v>8.0232945675244263E-2</v>
      </c>
      <c r="P6" s="111">
        <v>2014</v>
      </c>
      <c r="R6" s="14">
        <v>2006</v>
      </c>
      <c r="S6" s="6">
        <f>COUNTA(P82:P89)</f>
        <v>8</v>
      </c>
      <c r="T6" s="49">
        <f>T75</f>
        <v>0.51335970546243703</v>
      </c>
      <c r="U6" s="49">
        <f>AVERAGE(O82:O89)</f>
        <v>0.43313399019153853</v>
      </c>
      <c r="V6" s="50">
        <f>MEDIAN(O82:O89)</f>
        <v>0.53714347679878938</v>
      </c>
    </row>
    <row r="7" spans="1:25" s="6" customFormat="1" x14ac:dyDescent="0.25">
      <c r="A7" s="108" t="s">
        <v>76</v>
      </c>
      <c r="B7" s="34" t="s">
        <v>36</v>
      </c>
      <c r="C7" s="34" t="s">
        <v>343</v>
      </c>
      <c r="D7" s="34" t="s">
        <v>17</v>
      </c>
      <c r="E7" s="34" t="s">
        <v>26</v>
      </c>
      <c r="F7" s="34" t="s">
        <v>19</v>
      </c>
      <c r="G7" s="109">
        <v>185466</v>
      </c>
      <c r="H7" s="110">
        <f t="shared" si="0"/>
        <v>0.30637559778972667</v>
      </c>
      <c r="I7" s="34" t="s">
        <v>20</v>
      </c>
      <c r="J7" s="109">
        <v>245725</v>
      </c>
      <c r="K7" s="110">
        <f t="shared" si="1"/>
        <v>0.50883379787044591</v>
      </c>
      <c r="L7" s="34" t="s">
        <v>21</v>
      </c>
      <c r="M7" s="109">
        <v>605355</v>
      </c>
      <c r="N7" s="109">
        <v>482918</v>
      </c>
      <c r="O7" s="110">
        <f t="shared" si="2"/>
        <v>0.20225652716174808</v>
      </c>
      <c r="P7" s="111">
        <v>2014</v>
      </c>
      <c r="R7" s="14">
        <v>2004</v>
      </c>
      <c r="S7" s="6">
        <f>COUNTA(P90:P101)</f>
        <v>12</v>
      </c>
      <c r="T7" s="49">
        <f>T87</f>
        <v>0.39494019768122696</v>
      </c>
      <c r="U7" s="49">
        <f>AVERAGE(O90:O101)</f>
        <v>0.3896454859386303</v>
      </c>
      <c r="V7" s="50">
        <f>MEDIAN(O90:O101)</f>
        <v>0.35440750329165155</v>
      </c>
    </row>
    <row r="8" spans="1:25" s="6" customFormat="1" x14ac:dyDescent="0.25">
      <c r="A8" s="108" t="s">
        <v>38</v>
      </c>
      <c r="B8" s="34" t="s">
        <v>36</v>
      </c>
      <c r="C8" s="34" t="s">
        <v>344</v>
      </c>
      <c r="D8" s="34" t="s">
        <v>17</v>
      </c>
      <c r="E8" s="34" t="s">
        <v>26</v>
      </c>
      <c r="F8" s="34" t="s">
        <v>19</v>
      </c>
      <c r="G8" s="109">
        <v>156315</v>
      </c>
      <c r="H8" s="110">
        <f t="shared" si="0"/>
        <v>0.49016625797266872</v>
      </c>
      <c r="I8" s="34" t="s">
        <v>21</v>
      </c>
      <c r="J8" s="109">
        <v>194932</v>
      </c>
      <c r="K8" s="110">
        <f t="shared" si="1"/>
        <v>0.51003016768839105</v>
      </c>
      <c r="L8" s="34" t="s">
        <v>21</v>
      </c>
      <c r="M8" s="109">
        <v>318902</v>
      </c>
      <c r="N8" s="109">
        <v>382197</v>
      </c>
      <c r="O8" s="110">
        <f t="shared" si="2"/>
        <v>-0.19847790230227469</v>
      </c>
      <c r="P8" s="111">
        <v>2014</v>
      </c>
      <c r="R8" s="14">
        <v>2002</v>
      </c>
      <c r="S8" s="6">
        <f>COUNTA(P102:P114)</f>
        <v>13</v>
      </c>
      <c r="T8" s="49">
        <f>T100</f>
        <v>0.30539176084797343</v>
      </c>
      <c r="U8" s="49">
        <f>AVERAGE(O102:O114)</f>
        <v>0.30201491112523743</v>
      </c>
      <c r="V8" s="50">
        <f>MEDIAN(O102:O114)</f>
        <v>0.29982739090565835</v>
      </c>
    </row>
    <row r="9" spans="1:25" s="6" customFormat="1" x14ac:dyDescent="0.25">
      <c r="A9" s="108" t="s">
        <v>38</v>
      </c>
      <c r="B9" s="34" t="s">
        <v>242</v>
      </c>
      <c r="C9" s="34" t="s">
        <v>345</v>
      </c>
      <c r="D9" s="34" t="s">
        <v>23</v>
      </c>
      <c r="E9" s="34" t="s">
        <v>26</v>
      </c>
      <c r="F9" s="34" t="s">
        <v>19</v>
      </c>
      <c r="G9" s="109">
        <v>7738</v>
      </c>
      <c r="H9" s="110">
        <f t="shared" si="0"/>
        <v>0.48217846460618147</v>
      </c>
      <c r="I9" s="34" t="s">
        <v>20</v>
      </c>
      <c r="J9" s="109">
        <v>4925</v>
      </c>
      <c r="K9" s="110">
        <f t="shared" si="1"/>
        <v>0.52466176627250449</v>
      </c>
      <c r="L9" s="34" t="s">
        <v>20</v>
      </c>
      <c r="M9" s="109">
        <v>16048</v>
      </c>
      <c r="N9" s="109">
        <v>9387</v>
      </c>
      <c r="O9" s="110">
        <f t="shared" si="2"/>
        <v>0.41506729810568294</v>
      </c>
      <c r="P9" s="111">
        <v>2014</v>
      </c>
      <c r="R9" s="14">
        <v>2000</v>
      </c>
      <c r="S9" s="6">
        <f>COUNTA(P115:P122)</f>
        <v>8</v>
      </c>
      <c r="T9" s="49">
        <f>T108</f>
        <v>0.5299028283947127</v>
      </c>
      <c r="U9" s="49">
        <f>AVERAGE(O115:O123)</f>
        <v>0.46247322389445206</v>
      </c>
      <c r="V9" s="50">
        <f>MEDIAN(O115:O122)</f>
        <v>0.53572140860733042</v>
      </c>
    </row>
    <row r="10" spans="1:25" s="6" customFormat="1" x14ac:dyDescent="0.25">
      <c r="A10" s="108" t="s">
        <v>41</v>
      </c>
      <c r="B10" s="34" t="s">
        <v>33</v>
      </c>
      <c r="C10" s="34" t="s">
        <v>346</v>
      </c>
      <c r="D10" s="34" t="s">
        <v>23</v>
      </c>
      <c r="E10" s="34" t="s">
        <v>26</v>
      </c>
      <c r="F10" s="34" t="s">
        <v>19</v>
      </c>
      <c r="G10" s="109">
        <v>8010</v>
      </c>
      <c r="H10" s="110">
        <f t="shared" ref="H10:H11" si="3">G10/M10</f>
        <v>0.33052735825699431</v>
      </c>
      <c r="I10" s="34" t="s">
        <v>20</v>
      </c>
      <c r="J10" s="109">
        <v>2726</v>
      </c>
      <c r="K10" s="110">
        <f t="shared" ref="K10:K11" si="4">J10/N10</f>
        <v>0.65639296893811705</v>
      </c>
      <c r="L10" s="34" t="s">
        <v>20</v>
      </c>
      <c r="M10" s="109">
        <v>24234</v>
      </c>
      <c r="N10" s="109">
        <v>4153</v>
      </c>
      <c r="O10" s="110">
        <f t="shared" ref="O10:O11" si="5">(M10-N10)/M10</f>
        <v>0.82862919864652962</v>
      </c>
      <c r="P10" s="111">
        <v>2014</v>
      </c>
      <c r="R10" s="14">
        <v>1998</v>
      </c>
      <c r="S10" s="6">
        <f>COUNTA(P123:P134)</f>
        <v>12</v>
      </c>
      <c r="T10" s="49">
        <f>T120</f>
        <v>0.35136887222635405</v>
      </c>
      <c r="U10" s="49">
        <f>AVERAGE(O123:O134)</f>
        <v>0.316227807343128</v>
      </c>
      <c r="V10" s="50">
        <f>MEDIAN(O123:O134)</f>
        <v>0.33071399916316091</v>
      </c>
    </row>
    <row r="11" spans="1:25" s="6" customFormat="1" x14ac:dyDescent="0.25">
      <c r="A11" s="108" t="s">
        <v>41</v>
      </c>
      <c r="B11" s="34" t="s">
        <v>246</v>
      </c>
      <c r="C11" s="34" t="s">
        <v>347</v>
      </c>
      <c r="D11" s="34" t="s">
        <v>17</v>
      </c>
      <c r="E11" s="34" t="s">
        <v>26</v>
      </c>
      <c r="F11" s="34" t="s">
        <v>19</v>
      </c>
      <c r="G11" s="109">
        <v>11123</v>
      </c>
      <c r="H11" s="110">
        <f t="shared" si="3"/>
        <v>0.25201649447163316</v>
      </c>
      <c r="I11" s="34" t="s">
        <v>21</v>
      </c>
      <c r="J11" s="109">
        <v>18849</v>
      </c>
      <c r="K11" s="110">
        <f t="shared" si="4"/>
        <v>0.60074579296277408</v>
      </c>
      <c r="L11" s="34" t="s">
        <v>21</v>
      </c>
      <c r="M11" s="109">
        <v>44136</v>
      </c>
      <c r="N11" s="109">
        <v>31376</v>
      </c>
      <c r="O11" s="110">
        <f t="shared" si="5"/>
        <v>0.28910639840493024</v>
      </c>
      <c r="P11" s="111">
        <v>2014</v>
      </c>
      <c r="R11" s="14">
        <v>1996</v>
      </c>
      <c r="S11" s="6">
        <f>COUNTA(P135:P165)</f>
        <v>31</v>
      </c>
      <c r="T11" s="49">
        <f>T151</f>
        <v>0.34514186529564955</v>
      </c>
      <c r="U11" s="49">
        <f>AVERAGE(O135:O165)</f>
        <v>0.35560712805882277</v>
      </c>
      <c r="V11" s="50">
        <f>MEDIAN(O135:O165)</f>
        <v>0.33173829824256135</v>
      </c>
    </row>
    <row r="12" spans="1:25" s="6" customFormat="1" x14ac:dyDescent="0.25">
      <c r="A12" s="108" t="s">
        <v>43</v>
      </c>
      <c r="B12" s="34" t="s">
        <v>33</v>
      </c>
      <c r="C12" s="34" t="s">
        <v>348</v>
      </c>
      <c r="D12" s="34" t="s">
        <v>17</v>
      </c>
      <c r="E12" s="34" t="s">
        <v>26</v>
      </c>
      <c r="F12" s="34" t="s">
        <v>19</v>
      </c>
      <c r="G12" s="109">
        <v>14597</v>
      </c>
      <c r="H12" s="110">
        <f t="shared" ref="H12:X13" si="6">G12/M12</f>
        <v>0.2657188626351622</v>
      </c>
      <c r="I12" s="34" t="s">
        <v>20</v>
      </c>
      <c r="J12" s="109">
        <v>19371</v>
      </c>
      <c r="K12" s="110">
        <f t="shared" ref="K12:AA13" si="7">J12/N12</f>
        <v>0.59263905035795139</v>
      </c>
      <c r="L12" s="34" t="s">
        <v>21</v>
      </c>
      <c r="M12" s="109">
        <v>54934</v>
      </c>
      <c r="N12" s="109">
        <v>32686</v>
      </c>
      <c r="O12" s="110">
        <f t="shared" ref="O12:AE13" si="8">(M12-N12)/M12</f>
        <v>0.40499508501110426</v>
      </c>
      <c r="P12" s="111">
        <v>2014</v>
      </c>
      <c r="R12" s="16">
        <v>1994</v>
      </c>
      <c r="S12" s="17">
        <f>COUNTA(P166:P185)</f>
        <v>20</v>
      </c>
      <c r="T12" s="51">
        <f>T171</f>
        <v>0.3318559340610156</v>
      </c>
      <c r="U12" s="51">
        <f>AVERAGE(O166:O185)</f>
        <v>0.2810335692982836</v>
      </c>
      <c r="V12" s="52">
        <f>MEDIAN(O166:O185)</f>
        <v>0.26880666450937996</v>
      </c>
    </row>
    <row r="13" spans="1:25" s="6" customFormat="1" x14ac:dyDescent="0.25">
      <c r="A13" s="14" t="s">
        <v>43</v>
      </c>
      <c r="B13" s="34" t="s">
        <v>33</v>
      </c>
      <c r="C13" s="34" t="s">
        <v>349</v>
      </c>
      <c r="D13" s="34" t="s">
        <v>23</v>
      </c>
      <c r="E13" s="34" t="s">
        <v>26</v>
      </c>
      <c r="F13" s="34" t="s">
        <v>19</v>
      </c>
      <c r="G13" s="7">
        <v>8505</v>
      </c>
      <c r="H13" s="8">
        <f t="shared" si="6"/>
        <v>0.30898060015984885</v>
      </c>
      <c r="I13" s="34" t="s">
        <v>21</v>
      </c>
      <c r="J13" s="7">
        <v>10411</v>
      </c>
      <c r="K13" s="8">
        <f t="shared" si="7"/>
        <v>0.54223958333333333</v>
      </c>
      <c r="L13" s="34" t="s">
        <v>20</v>
      </c>
      <c r="M13" s="7">
        <v>27526</v>
      </c>
      <c r="N13" s="7">
        <v>19200</v>
      </c>
      <c r="O13" s="8">
        <f t="shared" si="8"/>
        <v>0.30247765748746641</v>
      </c>
      <c r="P13" s="15">
        <v>2014</v>
      </c>
      <c r="T13" s="49"/>
      <c r="U13" s="49"/>
      <c r="V13" s="49"/>
    </row>
    <row r="14" spans="1:25" s="6" customFormat="1" x14ac:dyDescent="0.25">
      <c r="A14" s="108" t="s">
        <v>47</v>
      </c>
      <c r="B14" s="34" t="s">
        <v>36</v>
      </c>
      <c r="C14" s="34" t="s">
        <v>350</v>
      </c>
      <c r="D14" s="34" t="s">
        <v>23</v>
      </c>
      <c r="E14" s="34" t="s">
        <v>26</v>
      </c>
      <c r="F14" s="34" t="s">
        <v>19</v>
      </c>
      <c r="G14" s="109">
        <v>239914</v>
      </c>
      <c r="H14" s="110">
        <f t="shared" ref="H14:H17" si="9">G14/M14</f>
        <v>0.4704113064671408</v>
      </c>
      <c r="I14" s="34" t="s">
        <v>20</v>
      </c>
      <c r="J14" s="109">
        <v>145052</v>
      </c>
      <c r="K14" s="110">
        <f t="shared" ref="K14:K17" si="10">J14/N14</f>
        <v>0.72162301997930434</v>
      </c>
      <c r="L14" s="34" t="s">
        <v>20</v>
      </c>
      <c r="M14" s="109">
        <v>510009</v>
      </c>
      <c r="N14" s="109">
        <v>201008</v>
      </c>
      <c r="O14" s="110">
        <f t="shared" ref="O14:O17" si="11">(M14-N14)/M14</f>
        <v>0.60587362183804605</v>
      </c>
      <c r="P14" s="111">
        <v>2014</v>
      </c>
      <c r="R14"/>
      <c r="S14"/>
      <c r="T14"/>
      <c r="U14"/>
      <c r="V14"/>
    </row>
    <row r="15" spans="1:25" s="6" customFormat="1" x14ac:dyDescent="0.25">
      <c r="A15" s="108" t="s">
        <v>47</v>
      </c>
      <c r="B15" s="34" t="s">
        <v>183</v>
      </c>
      <c r="C15" s="34" t="s">
        <v>219</v>
      </c>
      <c r="D15" s="34" t="s">
        <v>17</v>
      </c>
      <c r="E15" s="34" t="s">
        <v>26</v>
      </c>
      <c r="F15" s="34" t="s">
        <v>19</v>
      </c>
      <c r="G15" s="109">
        <v>17194</v>
      </c>
      <c r="H15" s="110">
        <f t="shared" si="9"/>
        <v>0.33365028234335281</v>
      </c>
      <c r="I15" s="34" t="s">
        <v>20</v>
      </c>
      <c r="J15" s="109">
        <v>19301</v>
      </c>
      <c r="K15" s="110">
        <f t="shared" si="10"/>
        <v>0.57839376685645794</v>
      </c>
      <c r="L15" s="34" t="s">
        <v>21</v>
      </c>
      <c r="M15" s="109">
        <v>51533</v>
      </c>
      <c r="N15" s="109">
        <v>33370</v>
      </c>
      <c r="O15" s="110">
        <f t="shared" si="11"/>
        <v>0.35245376748879359</v>
      </c>
      <c r="P15" s="111">
        <v>2014</v>
      </c>
      <c r="R15"/>
      <c r="S15"/>
      <c r="T15"/>
      <c r="U15"/>
      <c r="V15"/>
    </row>
    <row r="16" spans="1:25" s="6" customFormat="1" x14ac:dyDescent="0.25">
      <c r="A16" s="108" t="s">
        <v>47</v>
      </c>
      <c r="B16" s="34" t="s">
        <v>167</v>
      </c>
      <c r="C16" s="34" t="s">
        <v>352</v>
      </c>
      <c r="D16" s="34" t="s">
        <v>17</v>
      </c>
      <c r="E16" s="34" t="s">
        <v>26</v>
      </c>
      <c r="F16" s="34" t="s">
        <v>24</v>
      </c>
      <c r="G16" s="109">
        <v>10496</v>
      </c>
      <c r="H16" s="110">
        <f t="shared" si="9"/>
        <v>0.40961598501404933</v>
      </c>
      <c r="I16" s="34" t="s">
        <v>20</v>
      </c>
      <c r="J16" s="109">
        <v>8699</v>
      </c>
      <c r="K16" s="110">
        <f t="shared" si="10"/>
        <v>0.59464078200833959</v>
      </c>
      <c r="L16" s="34" t="s">
        <v>21</v>
      </c>
      <c r="M16" s="109">
        <v>25624</v>
      </c>
      <c r="N16" s="109">
        <v>14629</v>
      </c>
      <c r="O16" s="110">
        <f t="shared" si="11"/>
        <v>0.42908991570402749</v>
      </c>
      <c r="P16" s="111">
        <v>2014</v>
      </c>
      <c r="R16" t="s">
        <v>256</v>
      </c>
      <c r="S16" t="s">
        <v>257</v>
      </c>
      <c r="T16" t="s">
        <v>258</v>
      </c>
      <c r="U16"/>
      <c r="V16"/>
    </row>
    <row r="17" spans="1:22" s="17" customFormat="1" x14ac:dyDescent="0.25">
      <c r="A17" s="112" t="s">
        <v>47</v>
      </c>
      <c r="B17" s="102" t="s">
        <v>56</v>
      </c>
      <c r="C17" s="102" t="s">
        <v>351</v>
      </c>
      <c r="D17" s="102" t="s">
        <v>17</v>
      </c>
      <c r="E17" s="102" t="s">
        <v>26</v>
      </c>
      <c r="F17" s="102" t="s">
        <v>19</v>
      </c>
      <c r="G17" s="113">
        <v>18917</v>
      </c>
      <c r="H17" s="114">
        <f t="shared" si="9"/>
        <v>0.28784236153377968</v>
      </c>
      <c r="I17" s="102" t="s">
        <v>21</v>
      </c>
      <c r="J17" s="113">
        <v>22271</v>
      </c>
      <c r="K17" s="114">
        <f t="shared" si="10"/>
        <v>0.52812425895186155</v>
      </c>
      <c r="L17" s="102" t="s">
        <v>21</v>
      </c>
      <c r="M17" s="113">
        <v>65720</v>
      </c>
      <c r="N17" s="113">
        <v>42170</v>
      </c>
      <c r="O17" s="114">
        <f t="shared" si="11"/>
        <v>0.35833840535605599</v>
      </c>
      <c r="P17" s="115">
        <v>2014</v>
      </c>
      <c r="R17" s="7">
        <f>SUM(M2:M17)</f>
        <v>2018016</v>
      </c>
      <c r="S17" s="7">
        <f>SUM(N2:N17)</f>
        <v>1482775</v>
      </c>
      <c r="T17" s="8">
        <f>(R17-S17)/R17</f>
        <v>0.26523129648129651</v>
      </c>
      <c r="U17"/>
      <c r="V17"/>
    </row>
    <row r="18" spans="1:22" s="6" customFormat="1" x14ac:dyDescent="0.25">
      <c r="A18" s="14" t="s">
        <v>27</v>
      </c>
      <c r="B18" s="6" t="s">
        <v>54</v>
      </c>
      <c r="C18" s="6" t="s">
        <v>55</v>
      </c>
      <c r="D18" s="6" t="s">
        <v>23</v>
      </c>
      <c r="E18" s="6" t="s">
        <v>26</v>
      </c>
      <c r="F18" s="6" t="s">
        <v>19</v>
      </c>
      <c r="G18" s="7">
        <v>27936</v>
      </c>
      <c r="H18" s="8">
        <f t="shared" ref="H18:H49" si="12">G18/M18</f>
        <v>0.49530158505017552</v>
      </c>
      <c r="I18" s="6" t="s">
        <v>20</v>
      </c>
      <c r="J18" s="7">
        <v>10028</v>
      </c>
      <c r="K18" s="8">
        <f t="shared" ref="K18:K49" si="13">J18/N18</f>
        <v>0.50736149759676197</v>
      </c>
      <c r="L18" s="6" t="s">
        <v>20</v>
      </c>
      <c r="M18" s="7">
        <v>56402</v>
      </c>
      <c r="N18" s="7">
        <v>19765</v>
      </c>
      <c r="O18" s="8">
        <f t="shared" ref="O18:O49" si="14">(M18-N18)/M18</f>
        <v>0.64956916421403499</v>
      </c>
      <c r="P18" s="15">
        <v>2012</v>
      </c>
      <c r="R18" s="7"/>
      <c r="S18" s="7"/>
      <c r="T18" s="8"/>
      <c r="U18"/>
      <c r="V18"/>
    </row>
    <row r="19" spans="1:22" x14ac:dyDescent="0.25">
      <c r="A19" s="14" t="s">
        <v>27</v>
      </c>
      <c r="B19" s="6" t="s">
        <v>56</v>
      </c>
      <c r="C19" s="6" t="s">
        <v>57</v>
      </c>
      <c r="D19" s="6" t="s">
        <v>23</v>
      </c>
      <c r="E19" s="6" t="s">
        <v>26</v>
      </c>
      <c r="F19" s="6" t="s">
        <v>19</v>
      </c>
      <c r="G19" s="7">
        <v>23848</v>
      </c>
      <c r="H19" s="8">
        <f t="shared" si="12"/>
        <v>0.43022857245945412</v>
      </c>
      <c r="I19" s="6" t="s">
        <v>20</v>
      </c>
      <c r="J19" s="7">
        <v>15266</v>
      </c>
      <c r="K19" s="8">
        <f t="shared" si="13"/>
        <v>0.60673264178689246</v>
      </c>
      <c r="L19" s="6" t="s">
        <v>20</v>
      </c>
      <c r="M19" s="7">
        <v>55431</v>
      </c>
      <c r="N19" s="7">
        <v>25161</v>
      </c>
      <c r="O19" s="8">
        <f t="shared" si="14"/>
        <v>0.54608432104778915</v>
      </c>
      <c r="P19" s="15">
        <v>2012</v>
      </c>
      <c r="R19" s="54"/>
      <c r="S19" s="54"/>
      <c r="T19" s="8"/>
    </row>
    <row r="20" spans="1:22" x14ac:dyDescent="0.25">
      <c r="A20" s="14" t="s">
        <v>76</v>
      </c>
      <c r="B20" s="6" t="s">
        <v>77</v>
      </c>
      <c r="C20" s="6" t="s">
        <v>78</v>
      </c>
      <c r="D20" s="6" t="s">
        <v>17</v>
      </c>
      <c r="E20" s="6" t="s">
        <v>26</v>
      </c>
      <c r="F20" s="6" t="s">
        <v>19</v>
      </c>
      <c r="G20" s="7">
        <v>8614</v>
      </c>
      <c r="H20" s="8">
        <f t="shared" si="12"/>
        <v>0.31940375987244612</v>
      </c>
      <c r="I20" s="6" t="s">
        <v>21</v>
      </c>
      <c r="J20" s="7">
        <v>2705</v>
      </c>
      <c r="K20" s="8">
        <f t="shared" si="13"/>
        <v>0.54957334416903703</v>
      </c>
      <c r="L20" s="6" t="s">
        <v>20</v>
      </c>
      <c r="M20" s="7">
        <v>26969</v>
      </c>
      <c r="N20" s="7">
        <v>4922</v>
      </c>
      <c r="O20" s="8">
        <f t="shared" si="14"/>
        <v>0.81749415996143726</v>
      </c>
      <c r="P20" s="15">
        <v>2012</v>
      </c>
    </row>
    <row r="21" spans="1:22" x14ac:dyDescent="0.25">
      <c r="A21" s="14" t="s">
        <v>76</v>
      </c>
      <c r="B21" s="6" t="s">
        <v>79</v>
      </c>
      <c r="C21" s="6" t="s">
        <v>80</v>
      </c>
      <c r="D21" s="6" t="s">
        <v>17</v>
      </c>
      <c r="E21" s="6" t="s">
        <v>26</v>
      </c>
      <c r="F21" s="6" t="s">
        <v>19</v>
      </c>
      <c r="G21" s="7">
        <v>45894</v>
      </c>
      <c r="H21" s="8">
        <f t="shared" si="12"/>
        <v>0.41803905851490197</v>
      </c>
      <c r="I21" s="6" t="s">
        <v>20</v>
      </c>
      <c r="J21" s="7">
        <v>39016</v>
      </c>
      <c r="K21" s="8">
        <f t="shared" si="13"/>
        <v>0.54619013621155488</v>
      </c>
      <c r="L21" s="6" t="s">
        <v>21</v>
      </c>
      <c r="M21" s="7">
        <v>109784</v>
      </c>
      <c r="N21" s="7">
        <v>71433</v>
      </c>
      <c r="O21" s="8">
        <f t="shared" si="14"/>
        <v>0.34933141441375792</v>
      </c>
      <c r="P21" s="15">
        <v>2012</v>
      </c>
    </row>
    <row r="22" spans="1:22" x14ac:dyDescent="0.25">
      <c r="A22" s="14" t="s">
        <v>76</v>
      </c>
      <c r="B22" s="6" t="s">
        <v>81</v>
      </c>
      <c r="C22" s="6" t="s">
        <v>82</v>
      </c>
      <c r="D22" s="6" t="s">
        <v>17</v>
      </c>
      <c r="E22" s="6" t="s">
        <v>26</v>
      </c>
      <c r="F22" s="6" t="s">
        <v>49</v>
      </c>
      <c r="G22" s="7">
        <v>20551</v>
      </c>
      <c r="H22" s="8">
        <f t="shared" si="12"/>
        <v>0.34223147377185681</v>
      </c>
      <c r="I22" s="6" t="s">
        <v>20</v>
      </c>
      <c r="J22" s="7">
        <v>13785</v>
      </c>
      <c r="K22" s="8">
        <f t="shared" si="13"/>
        <v>0.50290029550180582</v>
      </c>
      <c r="L22" s="6" t="s">
        <v>20</v>
      </c>
      <c r="M22" s="7">
        <v>60050</v>
      </c>
      <c r="N22" s="7">
        <v>27411</v>
      </c>
      <c r="O22" s="8">
        <f t="shared" si="14"/>
        <v>0.54353039134054959</v>
      </c>
      <c r="P22" s="15">
        <v>2012</v>
      </c>
    </row>
    <row r="23" spans="1:22" x14ac:dyDescent="0.25">
      <c r="A23" s="14" t="s">
        <v>41</v>
      </c>
      <c r="B23" s="6" t="s">
        <v>123</v>
      </c>
      <c r="C23" s="6" t="s">
        <v>124</v>
      </c>
      <c r="D23" s="6" t="s">
        <v>17</v>
      </c>
      <c r="E23" s="6" t="s">
        <v>26</v>
      </c>
      <c r="F23" s="6" t="s">
        <v>19</v>
      </c>
      <c r="G23" s="7">
        <v>21451</v>
      </c>
      <c r="H23" s="8">
        <f t="shared" si="12"/>
        <v>0.32072424980936859</v>
      </c>
      <c r="I23" s="6" t="s">
        <v>20</v>
      </c>
      <c r="J23" s="7">
        <v>10699</v>
      </c>
      <c r="K23" s="8">
        <f t="shared" si="13"/>
        <v>0.63620146280549439</v>
      </c>
      <c r="L23" s="6" t="s">
        <v>21</v>
      </c>
      <c r="M23" s="7">
        <v>66883</v>
      </c>
      <c r="N23" s="7">
        <v>16817</v>
      </c>
      <c r="O23" s="8">
        <f t="shared" si="14"/>
        <v>0.74856091981519968</v>
      </c>
      <c r="P23" s="15">
        <v>2012</v>
      </c>
    </row>
    <row r="24" spans="1:22" x14ac:dyDescent="0.25">
      <c r="A24" s="14" t="s">
        <v>41</v>
      </c>
      <c r="B24" s="6" t="s">
        <v>79</v>
      </c>
      <c r="C24" s="6" t="s">
        <v>125</v>
      </c>
      <c r="D24" s="6" t="s">
        <v>17</v>
      </c>
      <c r="E24" s="6" t="s">
        <v>26</v>
      </c>
      <c r="F24" s="6" t="s">
        <v>19</v>
      </c>
      <c r="G24" s="7">
        <v>29999</v>
      </c>
      <c r="H24" s="8">
        <f t="shared" si="12"/>
        <v>0.3244994429240538</v>
      </c>
      <c r="I24" s="6" t="s">
        <v>20</v>
      </c>
      <c r="J24" s="7">
        <v>18982</v>
      </c>
      <c r="K24" s="8">
        <f t="shared" si="13"/>
        <v>0.52898227622338645</v>
      </c>
      <c r="L24" s="6" t="s">
        <v>21</v>
      </c>
      <c r="M24" s="7">
        <v>92447</v>
      </c>
      <c r="N24" s="7">
        <v>35884</v>
      </c>
      <c r="O24" s="8">
        <f t="shared" si="14"/>
        <v>0.61184246108581131</v>
      </c>
      <c r="P24" s="15">
        <v>2012</v>
      </c>
    </row>
    <row r="25" spans="1:22" x14ac:dyDescent="0.25">
      <c r="A25" s="14" t="s">
        <v>41</v>
      </c>
      <c r="B25" s="6" t="s">
        <v>126</v>
      </c>
      <c r="C25" s="6" t="s">
        <v>127</v>
      </c>
      <c r="D25" s="6" t="s">
        <v>17</v>
      </c>
      <c r="E25" s="6" t="s">
        <v>26</v>
      </c>
      <c r="F25" s="6" t="s">
        <v>19</v>
      </c>
      <c r="G25" s="7">
        <v>35733</v>
      </c>
      <c r="H25" s="8">
        <f t="shared" si="12"/>
        <v>0.37828310096230189</v>
      </c>
      <c r="I25" s="6" t="s">
        <v>20</v>
      </c>
      <c r="J25" s="7">
        <v>17520</v>
      </c>
      <c r="K25" s="8">
        <f t="shared" si="13"/>
        <v>0.76203731895089388</v>
      </c>
      <c r="L25" s="6" t="s">
        <v>21</v>
      </c>
      <c r="M25" s="7">
        <v>94461</v>
      </c>
      <c r="N25" s="7">
        <v>22991</v>
      </c>
      <c r="O25" s="8">
        <f t="shared" si="14"/>
        <v>0.75660854744285999</v>
      </c>
      <c r="P25" s="15">
        <v>2012</v>
      </c>
    </row>
    <row r="26" spans="1:22" x14ac:dyDescent="0.25">
      <c r="A26" s="14" t="s">
        <v>43</v>
      </c>
      <c r="B26" s="6" t="s">
        <v>77</v>
      </c>
      <c r="C26" s="6" t="s">
        <v>138</v>
      </c>
      <c r="D26" s="6" t="s">
        <v>17</v>
      </c>
      <c r="E26" s="6" t="s">
        <v>26</v>
      </c>
      <c r="F26" s="6" t="s">
        <v>19</v>
      </c>
      <c r="G26" s="7">
        <v>12008</v>
      </c>
      <c r="H26" s="8">
        <f t="shared" si="12"/>
        <v>0.42401129943502824</v>
      </c>
      <c r="I26" s="6" t="s">
        <v>20</v>
      </c>
      <c r="J26" s="7">
        <v>12059</v>
      </c>
      <c r="K26" s="8">
        <f t="shared" si="13"/>
        <v>0.5681239988693112</v>
      </c>
      <c r="L26" s="6" t="s">
        <v>21</v>
      </c>
      <c r="M26" s="7">
        <v>28320</v>
      </c>
      <c r="N26" s="7">
        <v>21226</v>
      </c>
      <c r="O26" s="8">
        <f t="shared" si="14"/>
        <v>0.2504943502824859</v>
      </c>
      <c r="P26" s="15">
        <v>2012</v>
      </c>
    </row>
    <row r="27" spans="1:22" x14ac:dyDescent="0.25">
      <c r="A27" s="14" t="s">
        <v>43</v>
      </c>
      <c r="B27" s="6" t="s">
        <v>77</v>
      </c>
      <c r="C27" s="6" t="s">
        <v>139</v>
      </c>
      <c r="D27" s="6" t="s">
        <v>23</v>
      </c>
      <c r="E27" s="6" t="s">
        <v>26</v>
      </c>
      <c r="F27" s="6" t="s">
        <v>19</v>
      </c>
      <c r="G27" s="7">
        <v>31793</v>
      </c>
      <c r="H27" s="8">
        <f t="shared" si="12"/>
        <v>0.46137659812216109</v>
      </c>
      <c r="I27" s="6" t="s">
        <v>20</v>
      </c>
      <c r="J27" s="7">
        <v>25105</v>
      </c>
      <c r="K27" s="8">
        <f t="shared" si="13"/>
        <v>0.57016647362085804</v>
      </c>
      <c r="L27" s="6" t="s">
        <v>20</v>
      </c>
      <c r="M27" s="7">
        <v>68909</v>
      </c>
      <c r="N27" s="7">
        <v>44031</v>
      </c>
      <c r="O27" s="8">
        <f t="shared" si="14"/>
        <v>0.36102686151300989</v>
      </c>
      <c r="P27" s="15">
        <v>2012</v>
      </c>
      <c r="R27" s="6" t="s">
        <v>256</v>
      </c>
      <c r="S27" s="6" t="s">
        <v>257</v>
      </c>
      <c r="T27" s="6" t="s">
        <v>258</v>
      </c>
    </row>
    <row r="28" spans="1:22" x14ac:dyDescent="0.25">
      <c r="A28" s="14" t="s">
        <v>45</v>
      </c>
      <c r="B28" s="6" t="s">
        <v>151</v>
      </c>
      <c r="C28" s="6" t="s">
        <v>152</v>
      </c>
      <c r="D28" s="6" t="s">
        <v>17</v>
      </c>
      <c r="E28" s="6" t="s">
        <v>26</v>
      </c>
      <c r="F28" s="6" t="s">
        <v>19</v>
      </c>
      <c r="G28" s="7">
        <v>10252</v>
      </c>
      <c r="H28" s="8">
        <f t="shared" si="12"/>
        <v>0.27362015586633925</v>
      </c>
      <c r="I28" s="6" t="s">
        <v>21</v>
      </c>
      <c r="J28" s="7">
        <v>16844</v>
      </c>
      <c r="K28" s="8">
        <f t="shared" si="13"/>
        <v>0.56114868241329918</v>
      </c>
      <c r="L28" s="6" t="s">
        <v>21</v>
      </c>
      <c r="M28" s="7">
        <v>37468</v>
      </c>
      <c r="N28" s="7">
        <v>30017</v>
      </c>
      <c r="O28" s="8">
        <f t="shared" si="14"/>
        <v>0.19886302978541689</v>
      </c>
      <c r="P28" s="15">
        <v>2012</v>
      </c>
      <c r="R28" s="54">
        <f>SUM(M18:M42)</f>
        <v>2950153</v>
      </c>
      <c r="S28" s="54">
        <f>SUM(N18:N42)</f>
        <v>1926711</v>
      </c>
      <c r="T28" s="8">
        <f t="shared" ref="T28" si="15">(R28-S28)/R28</f>
        <v>0.34691149916631442</v>
      </c>
    </row>
    <row r="29" spans="1:22" x14ac:dyDescent="0.25">
      <c r="A29" s="14" t="s">
        <v>45</v>
      </c>
      <c r="B29" s="6" t="s">
        <v>151</v>
      </c>
      <c r="C29" s="6" t="s">
        <v>153</v>
      </c>
      <c r="D29" s="6" t="s">
        <v>23</v>
      </c>
      <c r="E29" s="6" t="s">
        <v>18</v>
      </c>
      <c r="F29" s="6" t="s">
        <v>24</v>
      </c>
      <c r="G29" s="7">
        <v>16404</v>
      </c>
      <c r="H29" s="8">
        <f t="shared" si="12"/>
        <v>0.48725717340937447</v>
      </c>
      <c r="I29" s="6" t="s">
        <v>20</v>
      </c>
      <c r="J29" s="7">
        <v>17930</v>
      </c>
      <c r="K29" s="8">
        <f t="shared" si="13"/>
        <v>0.72699995945343232</v>
      </c>
      <c r="L29" s="6" t="s">
        <v>20</v>
      </c>
      <c r="M29" s="7">
        <v>33666</v>
      </c>
      <c r="N29" s="7">
        <v>24663</v>
      </c>
      <c r="O29" s="8">
        <f t="shared" si="14"/>
        <v>0.26742113705221887</v>
      </c>
      <c r="P29" s="15">
        <v>2012</v>
      </c>
    </row>
    <row r="30" spans="1:22" x14ac:dyDescent="0.25">
      <c r="A30" s="14" t="s">
        <v>47</v>
      </c>
      <c r="B30" s="6" t="s">
        <v>36</v>
      </c>
      <c r="C30" s="6" t="s">
        <v>164</v>
      </c>
      <c r="D30" s="6" t="s">
        <v>23</v>
      </c>
      <c r="E30" s="6" t="s">
        <v>26</v>
      </c>
      <c r="F30" s="6" t="s">
        <v>19</v>
      </c>
      <c r="G30" s="7">
        <v>174772</v>
      </c>
      <c r="H30" s="8">
        <f t="shared" si="12"/>
        <v>0.35130968246406441</v>
      </c>
      <c r="I30" s="6" t="s">
        <v>20</v>
      </c>
      <c r="J30" s="7">
        <v>148940</v>
      </c>
      <c r="K30" s="8">
        <f t="shared" si="13"/>
        <v>0.63028712892236727</v>
      </c>
      <c r="L30" s="6" t="s">
        <v>20</v>
      </c>
      <c r="M30" s="7">
        <v>497487</v>
      </c>
      <c r="N30" s="7">
        <v>236305</v>
      </c>
      <c r="O30" s="8">
        <f t="shared" si="14"/>
        <v>0.52500266338617896</v>
      </c>
      <c r="P30" s="15">
        <v>2012</v>
      </c>
    </row>
    <row r="31" spans="1:22" x14ac:dyDescent="0.25">
      <c r="A31" s="14" t="s">
        <v>47</v>
      </c>
      <c r="B31" s="6" t="s">
        <v>33</v>
      </c>
      <c r="C31" s="6" t="s">
        <v>165</v>
      </c>
      <c r="D31" s="6" t="s">
        <v>23</v>
      </c>
      <c r="E31" s="6" t="s">
        <v>18</v>
      </c>
      <c r="F31" s="6" t="s">
        <v>49</v>
      </c>
      <c r="G31" s="7">
        <v>2778</v>
      </c>
      <c r="H31" s="8">
        <f t="shared" si="12"/>
        <v>0.39159853397237104</v>
      </c>
      <c r="I31" s="6" t="s">
        <v>20</v>
      </c>
      <c r="J31" s="7">
        <v>1848</v>
      </c>
      <c r="K31" s="8">
        <f t="shared" si="13"/>
        <v>0.60829493087557607</v>
      </c>
      <c r="L31" s="6" t="s">
        <v>20</v>
      </c>
      <c r="M31" s="7">
        <v>7094</v>
      </c>
      <c r="N31" s="7">
        <v>3038</v>
      </c>
      <c r="O31" s="8">
        <f t="shared" si="14"/>
        <v>0.57175077530307306</v>
      </c>
      <c r="P31" s="15">
        <v>2012</v>
      </c>
    </row>
    <row r="32" spans="1:22" x14ac:dyDescent="0.25">
      <c r="A32" s="14" t="s">
        <v>47</v>
      </c>
      <c r="B32" s="6" t="s">
        <v>151</v>
      </c>
      <c r="C32" s="6" t="s">
        <v>166</v>
      </c>
      <c r="D32" s="6" t="s">
        <v>23</v>
      </c>
      <c r="E32" s="6" t="s">
        <v>26</v>
      </c>
      <c r="F32" s="6" t="s">
        <v>211</v>
      </c>
      <c r="G32" s="7">
        <v>2410</v>
      </c>
      <c r="H32" s="8">
        <f t="shared" si="12"/>
        <v>0.33781889543033361</v>
      </c>
      <c r="I32" s="6" t="s">
        <v>21</v>
      </c>
      <c r="J32" s="7">
        <v>2121</v>
      </c>
      <c r="K32" s="8">
        <f t="shared" si="13"/>
        <v>0.57855973813420625</v>
      </c>
      <c r="L32" s="6" t="s">
        <v>20</v>
      </c>
      <c r="M32" s="7">
        <v>7134</v>
      </c>
      <c r="N32" s="7">
        <v>3666</v>
      </c>
      <c r="O32" s="8">
        <f t="shared" si="14"/>
        <v>0.4861227922624054</v>
      </c>
      <c r="P32" s="15">
        <v>2012</v>
      </c>
    </row>
    <row r="33" spans="1:16" x14ac:dyDescent="0.25">
      <c r="A33" s="14" t="s">
        <v>47</v>
      </c>
      <c r="B33" s="6" t="s">
        <v>167</v>
      </c>
      <c r="C33" s="6" t="s">
        <v>168</v>
      </c>
      <c r="D33" s="6" t="s">
        <v>23</v>
      </c>
      <c r="E33" s="6" t="s">
        <v>26</v>
      </c>
      <c r="F33" s="6" t="s">
        <v>211</v>
      </c>
      <c r="G33" s="7">
        <v>16202</v>
      </c>
      <c r="H33" s="8">
        <f t="shared" si="12"/>
        <v>0.40832682275258952</v>
      </c>
      <c r="I33" s="6" t="s">
        <v>21</v>
      </c>
      <c r="J33" s="7">
        <v>15815</v>
      </c>
      <c r="K33" s="8">
        <f t="shared" si="13"/>
        <v>0.54812324541642121</v>
      </c>
      <c r="L33" s="6" t="s">
        <v>21</v>
      </c>
      <c r="M33" s="7">
        <v>39679</v>
      </c>
      <c r="N33" s="7">
        <v>28853</v>
      </c>
      <c r="O33" s="8">
        <f t="shared" si="14"/>
        <v>0.272839537286726</v>
      </c>
      <c r="P33" s="15">
        <v>2012</v>
      </c>
    </row>
    <row r="34" spans="1:16" x14ac:dyDescent="0.25">
      <c r="A34" s="14" t="s">
        <v>47</v>
      </c>
      <c r="B34" s="6" t="s">
        <v>169</v>
      </c>
      <c r="C34" s="6" t="s">
        <v>170</v>
      </c>
      <c r="D34" s="6" t="s">
        <v>23</v>
      </c>
      <c r="E34" s="6" t="s">
        <v>18</v>
      </c>
      <c r="F34" s="6" t="s">
        <v>211</v>
      </c>
      <c r="G34" s="7">
        <v>6354</v>
      </c>
      <c r="H34" s="8">
        <f t="shared" si="12"/>
        <v>0.30697135127300834</v>
      </c>
      <c r="I34" s="6" t="s">
        <v>21</v>
      </c>
      <c r="J34" s="7">
        <v>7024</v>
      </c>
      <c r="K34" s="8">
        <f t="shared" si="13"/>
        <v>0.60609198377772022</v>
      </c>
      <c r="L34" s="6" t="s">
        <v>20</v>
      </c>
      <c r="M34" s="7">
        <v>20699</v>
      </c>
      <c r="N34" s="7">
        <v>11589</v>
      </c>
      <c r="O34" s="8">
        <f t="shared" si="14"/>
        <v>0.44011788009082564</v>
      </c>
      <c r="P34" s="15">
        <v>2012</v>
      </c>
    </row>
    <row r="35" spans="1:16" x14ac:dyDescent="0.25">
      <c r="A35" s="14" t="s">
        <v>47</v>
      </c>
      <c r="B35" s="6" t="s">
        <v>171</v>
      </c>
      <c r="C35" s="6" t="s">
        <v>172</v>
      </c>
      <c r="D35" s="6" t="s">
        <v>23</v>
      </c>
      <c r="E35" s="6" t="s">
        <v>26</v>
      </c>
      <c r="F35" s="6" t="s">
        <v>24</v>
      </c>
      <c r="G35" s="7">
        <v>6938</v>
      </c>
      <c r="H35" s="8">
        <f t="shared" si="12"/>
        <v>0.36771252914988339</v>
      </c>
      <c r="I35" s="6" t="s">
        <v>20</v>
      </c>
      <c r="J35" s="7">
        <v>10766</v>
      </c>
      <c r="K35" s="8">
        <f t="shared" si="13"/>
        <v>0.52725402811107303</v>
      </c>
      <c r="L35" s="6" t="s">
        <v>21</v>
      </c>
      <c r="M35" s="7">
        <v>18868</v>
      </c>
      <c r="N35" s="7">
        <v>20419</v>
      </c>
      <c r="O35" s="8">
        <f t="shared" si="14"/>
        <v>-8.2202671189315249E-2</v>
      </c>
      <c r="P35" s="15">
        <v>2012</v>
      </c>
    </row>
    <row r="36" spans="1:16" x14ac:dyDescent="0.25">
      <c r="A36" s="14" t="s">
        <v>47</v>
      </c>
      <c r="B36" s="6" t="s">
        <v>173</v>
      </c>
      <c r="C36" s="6" t="s">
        <v>174</v>
      </c>
      <c r="D36" s="6" t="s">
        <v>23</v>
      </c>
      <c r="E36" s="6" t="s">
        <v>26</v>
      </c>
      <c r="F36" s="6" t="s">
        <v>211</v>
      </c>
      <c r="G36" s="7">
        <v>18233</v>
      </c>
      <c r="H36" s="8">
        <f t="shared" si="12"/>
        <v>0.40462030091873419</v>
      </c>
      <c r="I36" s="6" t="s">
        <v>20</v>
      </c>
      <c r="J36" s="7">
        <v>15628</v>
      </c>
      <c r="K36" s="8">
        <f t="shared" si="13"/>
        <v>0.66638239808971511</v>
      </c>
      <c r="L36" s="6" t="s">
        <v>21</v>
      </c>
      <c r="M36" s="7">
        <v>45062</v>
      </c>
      <c r="N36" s="7">
        <v>23452</v>
      </c>
      <c r="O36" s="8">
        <f t="shared" si="14"/>
        <v>0.47956149305401446</v>
      </c>
      <c r="P36" s="15">
        <v>2012</v>
      </c>
    </row>
    <row r="37" spans="1:16" x14ac:dyDescent="0.25">
      <c r="A37" s="14" t="s">
        <v>47</v>
      </c>
      <c r="B37" s="6" t="s">
        <v>36</v>
      </c>
      <c r="C37" s="6" t="s">
        <v>175</v>
      </c>
      <c r="D37" s="6" t="s">
        <v>17</v>
      </c>
      <c r="E37" s="6" t="s">
        <v>26</v>
      </c>
      <c r="F37" s="6" t="s">
        <v>211</v>
      </c>
      <c r="G37" s="7">
        <v>480558</v>
      </c>
      <c r="H37" s="8">
        <f t="shared" si="12"/>
        <v>0.34163344347697505</v>
      </c>
      <c r="I37" s="6" t="s">
        <v>21</v>
      </c>
      <c r="J37" s="7">
        <v>631812</v>
      </c>
      <c r="K37" s="8">
        <f t="shared" si="13"/>
        <v>0.56820896166685853</v>
      </c>
      <c r="L37" s="6" t="s">
        <v>21</v>
      </c>
      <c r="M37" s="7">
        <v>1406648</v>
      </c>
      <c r="N37" s="7">
        <v>1111936</v>
      </c>
      <c r="O37" s="8">
        <f t="shared" si="14"/>
        <v>0.20951368075026588</v>
      </c>
      <c r="P37" s="15">
        <v>2012</v>
      </c>
    </row>
    <row r="38" spans="1:16" x14ac:dyDescent="0.25">
      <c r="A38" s="14" t="s">
        <v>47</v>
      </c>
      <c r="B38" s="6" t="s">
        <v>176</v>
      </c>
      <c r="C38" s="6" t="s">
        <v>177</v>
      </c>
      <c r="D38" s="6" t="s">
        <v>17</v>
      </c>
      <c r="E38" s="6" t="s">
        <v>26</v>
      </c>
      <c r="F38" s="6" t="s">
        <v>19</v>
      </c>
      <c r="G38" s="7">
        <v>12088</v>
      </c>
      <c r="H38" s="8">
        <f t="shared" si="12"/>
        <v>0.2759691338295055</v>
      </c>
      <c r="I38" s="6" t="s">
        <v>20</v>
      </c>
      <c r="J38" s="7">
        <v>23295</v>
      </c>
      <c r="K38" s="8">
        <f t="shared" si="13"/>
        <v>0.616155738355331</v>
      </c>
      <c r="L38" s="6" t="s">
        <v>21</v>
      </c>
      <c r="M38" s="7">
        <v>43802</v>
      </c>
      <c r="N38" s="7">
        <v>37807</v>
      </c>
      <c r="O38" s="8">
        <f t="shared" si="14"/>
        <v>0.13686589653440481</v>
      </c>
      <c r="P38" s="15">
        <v>2012</v>
      </c>
    </row>
    <row r="39" spans="1:16" x14ac:dyDescent="0.25">
      <c r="A39" s="14" t="s">
        <v>47</v>
      </c>
      <c r="B39" s="6" t="s">
        <v>178</v>
      </c>
      <c r="C39" s="6" t="s">
        <v>179</v>
      </c>
      <c r="D39" s="6" t="s">
        <v>17</v>
      </c>
      <c r="E39" s="6" t="s">
        <v>26</v>
      </c>
      <c r="F39" s="6" t="s">
        <v>19</v>
      </c>
      <c r="G39" s="7">
        <v>4551</v>
      </c>
      <c r="H39" s="8">
        <f t="shared" si="12"/>
        <v>0.31678964221077544</v>
      </c>
      <c r="I39" s="6" t="s">
        <v>21</v>
      </c>
      <c r="J39" s="7">
        <v>6403</v>
      </c>
      <c r="K39" s="8">
        <f t="shared" si="13"/>
        <v>0.57302666905315913</v>
      </c>
      <c r="L39" s="6" t="s">
        <v>20</v>
      </c>
      <c r="M39" s="7">
        <v>14366</v>
      </c>
      <c r="N39" s="7">
        <v>11174</v>
      </c>
      <c r="O39" s="8">
        <f t="shared" si="14"/>
        <v>0.22219128497842128</v>
      </c>
      <c r="P39" s="15">
        <v>2012</v>
      </c>
    </row>
    <row r="40" spans="1:16" x14ac:dyDescent="0.25">
      <c r="A40" s="14" t="s">
        <v>47</v>
      </c>
      <c r="B40" s="6" t="s">
        <v>180</v>
      </c>
      <c r="C40" s="6" t="s">
        <v>181</v>
      </c>
      <c r="D40" s="6" t="s">
        <v>17</v>
      </c>
      <c r="E40" s="6" t="s">
        <v>26</v>
      </c>
      <c r="F40" s="6" t="s">
        <v>19</v>
      </c>
      <c r="G40" s="7">
        <v>12894</v>
      </c>
      <c r="H40" s="8">
        <f t="shared" si="12"/>
        <v>0.25114920140241526</v>
      </c>
      <c r="I40" s="6" t="s">
        <v>20</v>
      </c>
      <c r="J40" s="7">
        <v>26495</v>
      </c>
      <c r="K40" s="8">
        <f t="shared" si="13"/>
        <v>0.57969587572475656</v>
      </c>
      <c r="L40" s="6" t="s">
        <v>21</v>
      </c>
      <c r="M40" s="7">
        <v>51340</v>
      </c>
      <c r="N40" s="7">
        <v>45705</v>
      </c>
      <c r="O40" s="8">
        <f t="shared" si="14"/>
        <v>0.10975847292559408</v>
      </c>
      <c r="P40" s="15">
        <v>2012</v>
      </c>
    </row>
    <row r="41" spans="1:16" x14ac:dyDescent="0.25">
      <c r="A41" s="14" t="s">
        <v>47</v>
      </c>
      <c r="B41" s="6" t="s">
        <v>173</v>
      </c>
      <c r="C41" s="6" t="s">
        <v>182</v>
      </c>
      <c r="D41" s="6" t="s">
        <v>17</v>
      </c>
      <c r="E41" s="6" t="s">
        <v>18</v>
      </c>
      <c r="F41" s="6" t="s">
        <v>211</v>
      </c>
      <c r="G41" s="7">
        <v>4409</v>
      </c>
      <c r="H41" s="8">
        <f t="shared" si="12"/>
        <v>0.34577680181946513</v>
      </c>
      <c r="I41" s="6" t="s">
        <v>21</v>
      </c>
      <c r="J41" s="7">
        <v>5309</v>
      </c>
      <c r="K41" s="8">
        <f t="shared" si="13"/>
        <v>0.55325135473113796</v>
      </c>
      <c r="L41" s="6" t="s">
        <v>20</v>
      </c>
      <c r="M41" s="7">
        <v>12751</v>
      </c>
      <c r="N41" s="7">
        <v>9596</v>
      </c>
      <c r="O41" s="8">
        <f t="shared" si="14"/>
        <v>0.24743157399419655</v>
      </c>
      <c r="P41" s="15">
        <v>2012</v>
      </c>
    </row>
    <row r="42" spans="1:16" x14ac:dyDescent="0.25">
      <c r="A42" s="16" t="s">
        <v>47</v>
      </c>
      <c r="B42" s="17" t="s">
        <v>183</v>
      </c>
      <c r="C42" s="17" t="s">
        <v>184</v>
      </c>
      <c r="D42" s="17" t="s">
        <v>17</v>
      </c>
      <c r="E42" s="17" t="s">
        <v>26</v>
      </c>
      <c r="F42" s="17" t="s">
        <v>19</v>
      </c>
      <c r="G42" s="18">
        <v>11858</v>
      </c>
      <c r="H42" s="19">
        <f t="shared" si="12"/>
        <v>0.21784579207466059</v>
      </c>
      <c r="I42" s="17" t="s">
        <v>21</v>
      </c>
      <c r="J42" s="18">
        <v>21472</v>
      </c>
      <c r="K42" s="19">
        <f t="shared" si="13"/>
        <v>0.55268983268983274</v>
      </c>
      <c r="L42" s="17" t="s">
        <v>21</v>
      </c>
      <c r="M42" s="18">
        <v>54433</v>
      </c>
      <c r="N42" s="18">
        <v>38850</v>
      </c>
      <c r="O42" s="19">
        <f t="shared" si="14"/>
        <v>0.2862785442654272</v>
      </c>
      <c r="P42" s="20">
        <v>2012</v>
      </c>
    </row>
    <row r="43" spans="1:16" x14ac:dyDescent="0.25">
      <c r="A43" s="9" t="s">
        <v>15</v>
      </c>
      <c r="B43" s="10" t="s">
        <v>77</v>
      </c>
      <c r="C43" s="10" t="s">
        <v>16</v>
      </c>
      <c r="D43" s="10" t="s">
        <v>17</v>
      </c>
      <c r="E43" s="10" t="s">
        <v>18</v>
      </c>
      <c r="F43" s="10" t="s">
        <v>19</v>
      </c>
      <c r="G43" s="11">
        <v>36266</v>
      </c>
      <c r="H43" s="12">
        <f t="shared" si="12"/>
        <v>0.48560563455718914</v>
      </c>
      <c r="I43" s="10" t="s">
        <v>20</v>
      </c>
      <c r="J43" s="11">
        <v>39157</v>
      </c>
      <c r="K43" s="12">
        <f t="shared" si="13"/>
        <v>0.60017166592584648</v>
      </c>
      <c r="L43" s="10" t="s">
        <v>21</v>
      </c>
      <c r="M43" s="11">
        <v>74682</v>
      </c>
      <c r="N43" s="11">
        <v>65243</v>
      </c>
      <c r="O43" s="12">
        <f t="shared" si="14"/>
        <v>0.12638922364157359</v>
      </c>
      <c r="P43" s="13">
        <v>2010</v>
      </c>
    </row>
    <row r="44" spans="1:16" x14ac:dyDescent="0.25">
      <c r="A44" s="14" t="s">
        <v>15</v>
      </c>
      <c r="B44" s="6" t="s">
        <v>151</v>
      </c>
      <c r="C44" s="6" t="s">
        <v>22</v>
      </c>
      <c r="D44" s="6" t="s">
        <v>23</v>
      </c>
      <c r="E44" s="6" t="s">
        <v>18</v>
      </c>
      <c r="F44" s="6" t="s">
        <v>24</v>
      </c>
      <c r="G44" s="7">
        <v>31489</v>
      </c>
      <c r="H44" s="8">
        <f t="shared" si="12"/>
        <v>0.36844753346438264</v>
      </c>
      <c r="I44" s="6" t="s">
        <v>20</v>
      </c>
      <c r="J44" s="7">
        <v>32333</v>
      </c>
      <c r="K44" s="8">
        <f t="shared" si="13"/>
        <v>0.54995577629609471</v>
      </c>
      <c r="L44" s="6" t="s">
        <v>21</v>
      </c>
      <c r="M44" s="7">
        <v>85464</v>
      </c>
      <c r="N44" s="7">
        <v>58792</v>
      </c>
      <c r="O44" s="8">
        <f t="shared" si="14"/>
        <v>0.31208462042497426</v>
      </c>
      <c r="P44" s="15">
        <v>2010</v>
      </c>
    </row>
    <row r="45" spans="1:16" x14ac:dyDescent="0.25">
      <c r="A45" s="14" t="s">
        <v>15</v>
      </c>
      <c r="B45" s="6" t="s">
        <v>151</v>
      </c>
      <c r="C45" s="6" t="s">
        <v>25</v>
      </c>
      <c r="D45" s="6" t="s">
        <v>17</v>
      </c>
      <c r="E45" s="6" t="s">
        <v>26</v>
      </c>
      <c r="F45" s="6" t="s">
        <v>19</v>
      </c>
      <c r="G45" s="7">
        <v>6161</v>
      </c>
      <c r="H45" s="8">
        <f t="shared" si="12"/>
        <v>0.37587700567384541</v>
      </c>
      <c r="I45" s="6" t="s">
        <v>20</v>
      </c>
      <c r="J45" s="7">
        <v>11780</v>
      </c>
      <c r="K45" s="8">
        <f t="shared" si="13"/>
        <v>0.55755395683453235</v>
      </c>
      <c r="L45" s="6" t="s">
        <v>20</v>
      </c>
      <c r="M45" s="7">
        <v>16391</v>
      </c>
      <c r="N45" s="7">
        <v>21128</v>
      </c>
      <c r="O45" s="8">
        <f t="shared" si="14"/>
        <v>-0.28900006100909037</v>
      </c>
      <c r="P45" s="15">
        <v>2010</v>
      </c>
    </row>
    <row r="46" spans="1:16" x14ac:dyDescent="0.25">
      <c r="A46" s="14" t="s">
        <v>27</v>
      </c>
      <c r="B46" s="6" t="s">
        <v>54</v>
      </c>
      <c r="C46" s="6" t="s">
        <v>58</v>
      </c>
      <c r="D46" s="6" t="s">
        <v>23</v>
      </c>
      <c r="E46" s="6" t="s">
        <v>26</v>
      </c>
      <c r="F46" s="6" t="s">
        <v>19</v>
      </c>
      <c r="G46" s="7">
        <v>25854</v>
      </c>
      <c r="H46" s="8">
        <f t="shared" si="12"/>
        <v>0.26977617780560337</v>
      </c>
      <c r="I46" s="6" t="s">
        <v>21</v>
      </c>
      <c r="J46" s="7">
        <v>38829</v>
      </c>
      <c r="K46" s="8">
        <f t="shared" si="13"/>
        <v>0.51325129208359221</v>
      </c>
      <c r="L46" s="6" t="s">
        <v>20</v>
      </c>
      <c r="M46" s="7">
        <v>95835</v>
      </c>
      <c r="N46" s="7">
        <v>75653</v>
      </c>
      <c r="O46" s="8">
        <f t="shared" si="14"/>
        <v>0.2105911201544321</v>
      </c>
      <c r="P46" s="15">
        <v>2010</v>
      </c>
    </row>
    <row r="47" spans="1:16" x14ac:dyDescent="0.25">
      <c r="A47" s="14" t="s">
        <v>27</v>
      </c>
      <c r="B47" s="6" t="s">
        <v>77</v>
      </c>
      <c r="C47" s="6" t="s">
        <v>59</v>
      </c>
      <c r="D47" s="6" t="s">
        <v>23</v>
      </c>
      <c r="E47" s="6" t="s">
        <v>18</v>
      </c>
      <c r="F47" s="6" t="s">
        <v>24</v>
      </c>
      <c r="G47" s="7">
        <v>30420</v>
      </c>
      <c r="H47" s="8">
        <f t="shared" si="12"/>
        <v>0.39727315467795016</v>
      </c>
      <c r="I47" s="6" t="s">
        <v>20</v>
      </c>
      <c r="J47" s="7">
        <v>36983</v>
      </c>
      <c r="K47" s="8">
        <f t="shared" si="13"/>
        <v>0.53750454182108853</v>
      </c>
      <c r="L47" s="6" t="s">
        <v>20</v>
      </c>
      <c r="M47" s="7">
        <v>76572</v>
      </c>
      <c r="N47" s="7">
        <v>68805</v>
      </c>
      <c r="O47" s="8">
        <f t="shared" si="14"/>
        <v>0.10143394452280206</v>
      </c>
      <c r="P47" s="15">
        <v>2010</v>
      </c>
    </row>
    <row r="48" spans="1:16" x14ac:dyDescent="0.25">
      <c r="A48" s="14" t="s">
        <v>27</v>
      </c>
      <c r="B48" s="6" t="s">
        <v>242</v>
      </c>
      <c r="C48" s="6" t="s">
        <v>60</v>
      </c>
      <c r="D48" s="6" t="s">
        <v>17</v>
      </c>
      <c r="E48" s="6" t="s">
        <v>26</v>
      </c>
      <c r="F48" s="6" t="s">
        <v>19</v>
      </c>
      <c r="G48" s="7">
        <v>19414</v>
      </c>
      <c r="H48" s="8">
        <f t="shared" si="12"/>
        <v>0.31180136194269564</v>
      </c>
      <c r="I48" s="6" t="s">
        <v>20</v>
      </c>
      <c r="J48" s="7">
        <v>18290</v>
      </c>
      <c r="K48" s="8">
        <f t="shared" si="13"/>
        <v>0.51757315071594323</v>
      </c>
      <c r="L48" s="6" t="s">
        <v>21</v>
      </c>
      <c r="M48" s="7">
        <v>62264</v>
      </c>
      <c r="N48" s="7">
        <v>35338</v>
      </c>
      <c r="O48" s="8">
        <f t="shared" si="14"/>
        <v>0.43244892714891431</v>
      </c>
      <c r="P48" s="15">
        <v>2010</v>
      </c>
    </row>
    <row r="49" spans="1:20" x14ac:dyDescent="0.25">
      <c r="A49" s="14" t="s">
        <v>27</v>
      </c>
      <c r="B49" s="6" t="s">
        <v>36</v>
      </c>
      <c r="C49" s="6" t="s">
        <v>61</v>
      </c>
      <c r="D49" s="6" t="s">
        <v>23</v>
      </c>
      <c r="E49" s="6" t="s">
        <v>18</v>
      </c>
      <c r="F49" s="6" t="s">
        <v>19</v>
      </c>
      <c r="G49" s="7">
        <v>146579</v>
      </c>
      <c r="H49" s="8">
        <f t="shared" si="12"/>
        <v>0.44504865570584934</v>
      </c>
      <c r="I49" s="6" t="s">
        <v>20</v>
      </c>
      <c r="J49" s="7">
        <v>133974</v>
      </c>
      <c r="K49" s="8">
        <f t="shared" si="13"/>
        <v>0.52026313336854202</v>
      </c>
      <c r="L49" s="6" t="s">
        <v>20</v>
      </c>
      <c r="M49" s="7">
        <v>329355</v>
      </c>
      <c r="N49" s="7">
        <v>257512</v>
      </c>
      <c r="O49" s="8">
        <f t="shared" si="14"/>
        <v>0.21813241031713501</v>
      </c>
      <c r="P49" s="15">
        <v>2010</v>
      </c>
    </row>
    <row r="50" spans="1:20" x14ac:dyDescent="0.25">
      <c r="A50" s="14" t="s">
        <v>76</v>
      </c>
      <c r="B50" s="6" t="s">
        <v>151</v>
      </c>
      <c r="C50" s="6" t="s">
        <v>83</v>
      </c>
      <c r="D50" s="6" t="s">
        <v>17</v>
      </c>
      <c r="E50" s="6" t="s">
        <v>26</v>
      </c>
      <c r="F50" s="6" t="s">
        <v>19</v>
      </c>
      <c r="G50" s="7">
        <v>27634</v>
      </c>
      <c r="H50" s="8">
        <f t="shared" ref="H50:H81" si="16">G50/M50</f>
        <v>0.36291286361547048</v>
      </c>
      <c r="I50" s="6" t="s">
        <v>20</v>
      </c>
      <c r="J50" s="7">
        <v>39987</v>
      </c>
      <c r="K50" s="8">
        <f t="shared" ref="K50:K81" si="17">J50/N50</f>
        <v>0.55994006693459175</v>
      </c>
      <c r="L50" s="6" t="s">
        <v>21</v>
      </c>
      <c r="M50" s="7">
        <v>76145</v>
      </c>
      <c r="N50" s="7">
        <v>71413</v>
      </c>
      <c r="O50" s="8">
        <f t="shared" ref="O50:O81" si="18">(M50-N50)/M50</f>
        <v>6.2144592553680475E-2</v>
      </c>
      <c r="P50" s="15">
        <v>2010</v>
      </c>
    </row>
    <row r="51" spans="1:20" x14ac:dyDescent="0.25">
      <c r="A51" s="14" t="s">
        <v>76</v>
      </c>
      <c r="B51" s="6" t="s">
        <v>79</v>
      </c>
      <c r="C51" s="6" t="s">
        <v>84</v>
      </c>
      <c r="D51" s="6" t="s">
        <v>17</v>
      </c>
      <c r="E51" s="6" t="s">
        <v>26</v>
      </c>
      <c r="F51" s="6" t="s">
        <v>19</v>
      </c>
      <c r="G51" s="7">
        <v>38851</v>
      </c>
      <c r="H51" s="8">
        <f t="shared" si="16"/>
        <v>0.49471552997504203</v>
      </c>
      <c r="I51" s="6" t="s">
        <v>20</v>
      </c>
      <c r="J51" s="7">
        <v>41878</v>
      </c>
      <c r="K51" s="8">
        <f t="shared" si="17"/>
        <v>0.55209418216814099</v>
      </c>
      <c r="L51" s="6" t="s">
        <v>21</v>
      </c>
      <c r="M51" s="7">
        <v>78532</v>
      </c>
      <c r="N51" s="7">
        <v>75853</v>
      </c>
      <c r="O51" s="8">
        <f t="shared" si="18"/>
        <v>3.4113482402078135E-2</v>
      </c>
      <c r="P51" s="15">
        <v>2010</v>
      </c>
    </row>
    <row r="52" spans="1:20" x14ac:dyDescent="0.25">
      <c r="A52" s="14" t="s">
        <v>76</v>
      </c>
      <c r="B52" s="6" t="s">
        <v>81</v>
      </c>
      <c r="C52" s="6" t="s">
        <v>85</v>
      </c>
      <c r="D52" s="6" t="s">
        <v>17</v>
      </c>
      <c r="E52" s="6" t="s">
        <v>26</v>
      </c>
      <c r="F52" s="6" t="s">
        <v>19</v>
      </c>
      <c r="G52" s="7">
        <v>11709</v>
      </c>
      <c r="H52" s="8">
        <f t="shared" si="16"/>
        <v>0.42613822469701934</v>
      </c>
      <c r="I52" s="6" t="s">
        <v>20</v>
      </c>
      <c r="J52" s="7">
        <v>14256</v>
      </c>
      <c r="K52" s="8">
        <f t="shared" si="17"/>
        <v>0.62036553524804172</v>
      </c>
      <c r="L52" s="6" t="s">
        <v>20</v>
      </c>
      <c r="M52" s="7">
        <v>27477</v>
      </c>
      <c r="N52" s="7">
        <v>22980</v>
      </c>
      <c r="O52" s="8">
        <f t="shared" si="18"/>
        <v>0.1636641554754886</v>
      </c>
      <c r="P52" s="15">
        <v>2010</v>
      </c>
    </row>
    <row r="53" spans="1:20" x14ac:dyDescent="0.25">
      <c r="A53" s="14" t="s">
        <v>76</v>
      </c>
      <c r="B53" s="6" t="s">
        <v>239</v>
      </c>
      <c r="C53" s="6" t="s">
        <v>86</v>
      </c>
      <c r="D53" s="6" t="s">
        <v>17</v>
      </c>
      <c r="E53" s="6" t="s">
        <v>26</v>
      </c>
      <c r="F53" s="6" t="s">
        <v>19</v>
      </c>
      <c r="G53" s="7">
        <v>7234</v>
      </c>
      <c r="H53" s="8">
        <f t="shared" si="16"/>
        <v>0.2940530872728751</v>
      </c>
      <c r="I53" s="6" t="s">
        <v>20</v>
      </c>
      <c r="J53" s="7">
        <v>15286</v>
      </c>
      <c r="K53" s="8">
        <f t="shared" si="17"/>
        <v>0.67532582284073339</v>
      </c>
      <c r="L53" s="6" t="s">
        <v>20</v>
      </c>
      <c r="M53" s="7">
        <v>24601</v>
      </c>
      <c r="N53" s="7">
        <v>22635</v>
      </c>
      <c r="O53" s="8">
        <f t="shared" si="18"/>
        <v>7.9915450591439369E-2</v>
      </c>
      <c r="P53" s="15">
        <v>2010</v>
      </c>
    </row>
    <row r="54" spans="1:20" x14ac:dyDescent="0.25">
      <c r="A54" s="14" t="s">
        <v>35</v>
      </c>
      <c r="B54" s="6" t="s">
        <v>242</v>
      </c>
      <c r="C54" s="6" t="s">
        <v>99</v>
      </c>
      <c r="D54" s="6" t="s">
        <v>17</v>
      </c>
      <c r="E54" s="6" t="s">
        <v>26</v>
      </c>
      <c r="F54" s="6" t="s">
        <v>19</v>
      </c>
      <c r="G54" s="7">
        <v>10396</v>
      </c>
      <c r="H54" s="8">
        <f t="shared" si="16"/>
        <v>0.49615806805708013</v>
      </c>
      <c r="I54" s="6" t="s">
        <v>20</v>
      </c>
      <c r="J54" s="7">
        <v>19657</v>
      </c>
      <c r="K54" s="8">
        <f t="shared" si="17"/>
        <v>0.65076474872541878</v>
      </c>
      <c r="L54" s="6" t="s">
        <v>21</v>
      </c>
      <c r="M54" s="7">
        <v>20953</v>
      </c>
      <c r="N54" s="7">
        <v>30206</v>
      </c>
      <c r="O54" s="8">
        <f t="shared" si="18"/>
        <v>-0.44160740705388252</v>
      </c>
      <c r="P54" s="15">
        <v>2010</v>
      </c>
    </row>
    <row r="55" spans="1:20" x14ac:dyDescent="0.25">
      <c r="A55" s="14" t="s">
        <v>38</v>
      </c>
      <c r="B55" s="6" t="s">
        <v>77</v>
      </c>
      <c r="C55" s="6" t="s">
        <v>108</v>
      </c>
      <c r="D55" s="6" t="s">
        <v>17</v>
      </c>
      <c r="E55" s="6" t="s">
        <v>26</v>
      </c>
      <c r="F55" s="6" t="s">
        <v>24</v>
      </c>
      <c r="G55" s="7">
        <v>2190</v>
      </c>
      <c r="H55" s="8">
        <f t="shared" si="16"/>
        <v>0.34745359352689198</v>
      </c>
      <c r="I55" s="6" t="s">
        <v>20</v>
      </c>
      <c r="J55" s="7">
        <v>3092</v>
      </c>
      <c r="K55" s="8">
        <f t="shared" si="17"/>
        <v>0.58383685800604235</v>
      </c>
      <c r="L55" s="6" t="s">
        <v>20</v>
      </c>
      <c r="M55" s="7">
        <v>6303</v>
      </c>
      <c r="N55" s="7">
        <v>5296</v>
      </c>
      <c r="O55" s="8">
        <f t="shared" si="18"/>
        <v>0.15976519117880375</v>
      </c>
      <c r="P55" s="15">
        <v>2010</v>
      </c>
    </row>
    <row r="56" spans="1:20" x14ac:dyDescent="0.25">
      <c r="A56" s="14" t="s">
        <v>41</v>
      </c>
      <c r="B56" s="6" t="s">
        <v>36</v>
      </c>
      <c r="C56" s="6" t="s">
        <v>128</v>
      </c>
      <c r="D56" s="6" t="s">
        <v>23</v>
      </c>
      <c r="E56" s="6" t="s">
        <v>18</v>
      </c>
      <c r="F56" s="6" t="s">
        <v>19</v>
      </c>
      <c r="G56" s="7">
        <v>155007</v>
      </c>
      <c r="H56" s="8">
        <f t="shared" si="16"/>
        <v>0.36381154005032107</v>
      </c>
      <c r="I56" s="6" t="s">
        <v>20</v>
      </c>
      <c r="J56" s="7">
        <v>94672</v>
      </c>
      <c r="K56" s="8">
        <f t="shared" si="17"/>
        <v>0.59933401704207345</v>
      </c>
      <c r="L56" s="6" t="s">
        <v>20</v>
      </c>
      <c r="M56" s="7">
        <v>426064</v>
      </c>
      <c r="N56" s="7">
        <v>157962</v>
      </c>
      <c r="O56" s="8">
        <f t="shared" si="18"/>
        <v>0.62925288219610198</v>
      </c>
      <c r="P56" s="15">
        <v>2010</v>
      </c>
    </row>
    <row r="57" spans="1:20" x14ac:dyDescent="0.25">
      <c r="A57" s="14" t="s">
        <v>41</v>
      </c>
      <c r="B57" s="6" t="s">
        <v>123</v>
      </c>
      <c r="C57" s="6" t="s">
        <v>129</v>
      </c>
      <c r="D57" s="6" t="s">
        <v>17</v>
      </c>
      <c r="E57" s="6" t="s">
        <v>26</v>
      </c>
      <c r="F57" s="6" t="s">
        <v>19</v>
      </c>
      <c r="G57" s="7">
        <v>8513</v>
      </c>
      <c r="H57" s="8">
        <f t="shared" si="16"/>
        <v>0.33057626592109352</v>
      </c>
      <c r="I57" s="6" t="s">
        <v>21</v>
      </c>
      <c r="J57" s="7">
        <v>9239</v>
      </c>
      <c r="K57" s="8">
        <f t="shared" si="17"/>
        <v>0.61019747704907201</v>
      </c>
      <c r="L57" s="6" t="s">
        <v>20</v>
      </c>
      <c r="M57" s="7">
        <v>25752</v>
      </c>
      <c r="N57" s="7">
        <v>15141</v>
      </c>
      <c r="O57" s="8">
        <f t="shared" si="18"/>
        <v>0.4120456663560112</v>
      </c>
      <c r="P57" s="15">
        <v>2010</v>
      </c>
      <c r="R57" s="6" t="s">
        <v>256</v>
      </c>
      <c r="S57" s="6" t="s">
        <v>257</v>
      </c>
      <c r="T57" s="6" t="s">
        <v>258</v>
      </c>
    </row>
    <row r="58" spans="1:20" x14ac:dyDescent="0.25">
      <c r="A58" s="14" t="s">
        <v>41</v>
      </c>
      <c r="B58" s="6" t="s">
        <v>81</v>
      </c>
      <c r="C58" s="6" t="s">
        <v>130</v>
      </c>
      <c r="D58" s="6" t="s">
        <v>17</v>
      </c>
      <c r="E58" s="6" t="s">
        <v>26</v>
      </c>
      <c r="F58" s="6" t="s">
        <v>19</v>
      </c>
      <c r="G58" s="7">
        <v>4767</v>
      </c>
      <c r="H58" s="8">
        <f t="shared" si="16"/>
        <v>0.3430483592400691</v>
      </c>
      <c r="I58" s="6" t="s">
        <v>21</v>
      </c>
      <c r="J58" s="7">
        <v>1441</v>
      </c>
      <c r="K58" s="8">
        <f t="shared" si="17"/>
        <v>0.5166726425242022</v>
      </c>
      <c r="L58" s="6" t="s">
        <v>20</v>
      </c>
      <c r="M58" s="7">
        <v>13896</v>
      </c>
      <c r="N58" s="7">
        <v>2789</v>
      </c>
      <c r="O58" s="8">
        <f t="shared" si="18"/>
        <v>0.79929476108232589</v>
      </c>
      <c r="P58" s="15">
        <v>2010</v>
      </c>
      <c r="R58" s="54">
        <f>SUM(M43:M72)</f>
        <v>1983016</v>
      </c>
      <c r="S58" s="54">
        <f>SUM(N43:N72)</f>
        <v>1363867</v>
      </c>
      <c r="T58" s="8">
        <f t="shared" ref="T58" si="19">(R58-S58)/R58</f>
        <v>0.31222592253416009</v>
      </c>
    </row>
    <row r="59" spans="1:20" x14ac:dyDescent="0.25">
      <c r="A59" s="14" t="s">
        <v>41</v>
      </c>
      <c r="B59" s="6" t="s">
        <v>239</v>
      </c>
      <c r="C59" s="6" t="s">
        <v>131</v>
      </c>
      <c r="D59" s="6" t="s">
        <v>17</v>
      </c>
      <c r="E59" s="6" t="s">
        <v>26</v>
      </c>
      <c r="F59" s="6" t="s">
        <v>24</v>
      </c>
      <c r="G59" s="7">
        <v>5873</v>
      </c>
      <c r="H59" s="8">
        <f t="shared" si="16"/>
        <v>0.32526583961010191</v>
      </c>
      <c r="I59" s="6" t="s">
        <v>20</v>
      </c>
      <c r="J59" s="7">
        <v>3789</v>
      </c>
      <c r="K59" s="8">
        <f t="shared" si="17"/>
        <v>0.58945239576851272</v>
      </c>
      <c r="L59" s="6" t="s">
        <v>20</v>
      </c>
      <c r="M59" s="7">
        <v>18056</v>
      </c>
      <c r="N59" s="7">
        <v>6428</v>
      </c>
      <c r="O59" s="8">
        <f t="shared" si="18"/>
        <v>0.64399645547186535</v>
      </c>
      <c r="P59" s="15">
        <v>2010</v>
      </c>
    </row>
    <row r="60" spans="1:20" x14ac:dyDescent="0.25">
      <c r="A60" s="14" t="s">
        <v>43</v>
      </c>
      <c r="B60" s="6" t="s">
        <v>77</v>
      </c>
      <c r="C60" s="6" t="s">
        <v>140</v>
      </c>
      <c r="D60" s="6" t="s">
        <v>17</v>
      </c>
      <c r="E60" s="6" t="s">
        <v>26</v>
      </c>
      <c r="F60" s="6" t="s">
        <v>19</v>
      </c>
      <c r="G60" s="7">
        <v>8161</v>
      </c>
      <c r="H60" s="8">
        <f t="shared" si="16"/>
        <v>0.33560883332647939</v>
      </c>
      <c r="I60" s="6" t="s">
        <v>20</v>
      </c>
      <c r="J60" s="7">
        <v>7492</v>
      </c>
      <c r="K60" s="8">
        <f t="shared" si="17"/>
        <v>0.67271257968932385</v>
      </c>
      <c r="L60" s="6" t="s">
        <v>20</v>
      </c>
      <c r="M60" s="7">
        <v>24317</v>
      </c>
      <c r="N60" s="7">
        <v>11137</v>
      </c>
      <c r="O60" s="8">
        <f t="shared" si="18"/>
        <v>0.54200764896985643</v>
      </c>
      <c r="P60" s="15">
        <v>2010</v>
      </c>
    </row>
    <row r="61" spans="1:20" x14ac:dyDescent="0.25">
      <c r="A61" s="14" t="s">
        <v>43</v>
      </c>
      <c r="B61" s="6" t="s">
        <v>33</v>
      </c>
      <c r="C61" s="6" t="s">
        <v>141</v>
      </c>
      <c r="D61" s="6" t="s">
        <v>17</v>
      </c>
      <c r="E61" s="6" t="s">
        <v>26</v>
      </c>
      <c r="F61" s="6" t="s">
        <v>19</v>
      </c>
      <c r="G61" s="7">
        <v>18760</v>
      </c>
      <c r="H61" s="8">
        <f t="shared" si="16"/>
        <v>0.33579751910788119</v>
      </c>
      <c r="I61" s="6" t="s">
        <v>20</v>
      </c>
      <c r="J61" s="7">
        <v>29817</v>
      </c>
      <c r="K61" s="8">
        <f t="shared" si="17"/>
        <v>0.652179618976793</v>
      </c>
      <c r="L61" s="6" t="s">
        <v>21</v>
      </c>
      <c r="M61" s="7">
        <v>55867</v>
      </c>
      <c r="N61" s="7">
        <v>45719</v>
      </c>
      <c r="O61" s="8">
        <f t="shared" si="18"/>
        <v>0.1816456942381012</v>
      </c>
      <c r="P61" s="15">
        <v>2010</v>
      </c>
    </row>
    <row r="62" spans="1:20" x14ac:dyDescent="0.25">
      <c r="A62" s="14" t="s">
        <v>45</v>
      </c>
      <c r="B62" s="6" t="s">
        <v>54</v>
      </c>
      <c r="C62" s="6" t="s">
        <v>154</v>
      </c>
      <c r="D62" s="6" t="s">
        <v>17</v>
      </c>
      <c r="E62" s="6" t="s">
        <v>26</v>
      </c>
      <c r="F62" s="6" t="s">
        <v>24</v>
      </c>
      <c r="G62" s="7">
        <v>25457</v>
      </c>
      <c r="H62" s="8">
        <f t="shared" si="16"/>
        <v>0.31488651122518402</v>
      </c>
      <c r="I62" s="6" t="s">
        <v>20</v>
      </c>
      <c r="J62" s="7">
        <v>46885</v>
      </c>
      <c r="K62" s="8">
        <f t="shared" si="17"/>
        <v>0.68354448834395187</v>
      </c>
      <c r="L62" s="6" t="s">
        <v>21</v>
      </c>
      <c r="M62" s="7">
        <v>80845</v>
      </c>
      <c r="N62" s="7">
        <v>68591</v>
      </c>
      <c r="O62" s="8">
        <f t="shared" si="18"/>
        <v>0.15157399962891954</v>
      </c>
      <c r="P62" s="15">
        <v>2010</v>
      </c>
    </row>
    <row r="63" spans="1:20" x14ac:dyDescent="0.25">
      <c r="A63" s="14" t="s">
        <v>45</v>
      </c>
      <c r="B63" s="6" t="s">
        <v>242</v>
      </c>
      <c r="C63" s="6" t="s">
        <v>155</v>
      </c>
      <c r="D63" s="6" t="s">
        <v>17</v>
      </c>
      <c r="E63" s="6" t="s">
        <v>26</v>
      </c>
      <c r="F63" s="6" t="s">
        <v>19</v>
      </c>
      <c r="G63" s="7">
        <v>19051</v>
      </c>
      <c r="H63" s="8">
        <f t="shared" si="16"/>
        <v>0.2307785490181827</v>
      </c>
      <c r="I63" s="6" t="s">
        <v>21</v>
      </c>
      <c r="J63" s="7">
        <v>37300</v>
      </c>
      <c r="K63" s="8">
        <f t="shared" si="17"/>
        <v>0.51498709080616878</v>
      </c>
      <c r="L63" s="6" t="s">
        <v>21</v>
      </c>
      <c r="M63" s="7">
        <v>82551</v>
      </c>
      <c r="N63" s="7">
        <v>72429</v>
      </c>
      <c r="O63" s="8">
        <f t="shared" si="18"/>
        <v>0.12261511065886543</v>
      </c>
      <c r="P63" s="15">
        <v>2010</v>
      </c>
    </row>
    <row r="64" spans="1:20" x14ac:dyDescent="0.25">
      <c r="A64" s="14" t="s">
        <v>45</v>
      </c>
      <c r="B64" s="6" t="s">
        <v>56</v>
      </c>
      <c r="C64" s="6" t="s">
        <v>156</v>
      </c>
      <c r="D64" s="6" t="s">
        <v>17</v>
      </c>
      <c r="E64" s="6" t="s">
        <v>26</v>
      </c>
      <c r="F64" s="6" t="s">
        <v>19</v>
      </c>
      <c r="G64" s="7">
        <v>34103</v>
      </c>
      <c r="H64" s="8">
        <f t="shared" si="16"/>
        <v>0.39222293784790907</v>
      </c>
      <c r="I64" s="6" t="s">
        <v>20</v>
      </c>
      <c r="J64" s="7">
        <v>54354</v>
      </c>
      <c r="K64" s="8">
        <f t="shared" si="17"/>
        <v>0.70680485299280893</v>
      </c>
      <c r="L64" s="6" t="s">
        <v>21</v>
      </c>
      <c r="M64" s="7">
        <v>86948</v>
      </c>
      <c r="N64" s="7">
        <v>76901</v>
      </c>
      <c r="O64" s="8">
        <f t="shared" si="18"/>
        <v>0.11555182407875972</v>
      </c>
      <c r="P64" s="15">
        <v>2010</v>
      </c>
    </row>
    <row r="65" spans="1:20" x14ac:dyDescent="0.25">
      <c r="A65" s="14" t="s">
        <v>45</v>
      </c>
      <c r="B65" s="6" t="s">
        <v>246</v>
      </c>
      <c r="C65" s="6" t="s">
        <v>157</v>
      </c>
      <c r="D65" s="6" t="s">
        <v>17</v>
      </c>
      <c r="E65" s="6" t="s">
        <v>26</v>
      </c>
      <c r="F65" s="6" t="s">
        <v>19</v>
      </c>
      <c r="G65" s="7">
        <v>15709</v>
      </c>
      <c r="H65" s="8">
        <f t="shared" si="16"/>
        <v>0.48927025259289253</v>
      </c>
      <c r="I65" s="6" t="s">
        <v>20</v>
      </c>
      <c r="J65" s="7">
        <v>13637</v>
      </c>
      <c r="K65" s="8">
        <f t="shared" si="17"/>
        <v>0.50187693213602236</v>
      </c>
      <c r="L65" s="6" t="s">
        <v>20</v>
      </c>
      <c r="M65" s="7">
        <v>32107</v>
      </c>
      <c r="N65" s="7">
        <v>27172</v>
      </c>
      <c r="O65" s="8">
        <f t="shared" si="18"/>
        <v>0.15370479957641636</v>
      </c>
      <c r="P65" s="15">
        <v>2010</v>
      </c>
    </row>
    <row r="66" spans="1:20" x14ac:dyDescent="0.25">
      <c r="A66" s="14" t="s">
        <v>47</v>
      </c>
      <c r="B66" s="6" t="s">
        <v>176</v>
      </c>
      <c r="C66" s="6" t="s">
        <v>185</v>
      </c>
      <c r="D66" s="6" t="s">
        <v>23</v>
      </c>
      <c r="E66" s="6" t="s">
        <v>26</v>
      </c>
      <c r="F66" s="6" t="s">
        <v>19</v>
      </c>
      <c r="G66" s="7">
        <v>6842</v>
      </c>
      <c r="H66" s="8">
        <f t="shared" si="16"/>
        <v>0.41587648918064674</v>
      </c>
      <c r="I66" s="6" t="s">
        <v>20</v>
      </c>
      <c r="J66" s="7">
        <v>1575</v>
      </c>
      <c r="K66" s="8">
        <f t="shared" si="17"/>
        <v>0.54611650485436891</v>
      </c>
      <c r="L66" s="6" t="s">
        <v>20</v>
      </c>
      <c r="M66" s="7">
        <v>16452</v>
      </c>
      <c r="N66" s="7">
        <v>2884</v>
      </c>
      <c r="O66" s="8">
        <f t="shared" si="18"/>
        <v>0.82470216387065398</v>
      </c>
      <c r="P66" s="15">
        <v>2010</v>
      </c>
      <c r="R66" s="6" t="s">
        <v>256</v>
      </c>
      <c r="S66" s="6" t="s">
        <v>257</v>
      </c>
      <c r="T66" s="6" t="s">
        <v>258</v>
      </c>
    </row>
    <row r="67" spans="1:20" x14ac:dyDescent="0.25">
      <c r="A67" s="14" t="s">
        <v>47</v>
      </c>
      <c r="B67" s="6" t="s">
        <v>178</v>
      </c>
      <c r="C67" s="6" t="s">
        <v>186</v>
      </c>
      <c r="D67" s="6" t="s">
        <v>17</v>
      </c>
      <c r="E67" s="6" t="s">
        <v>26</v>
      </c>
      <c r="F67" s="6" t="s">
        <v>19</v>
      </c>
      <c r="G67" s="7">
        <v>4201</v>
      </c>
      <c r="H67" s="8">
        <f t="shared" si="16"/>
        <v>0.32535625774473359</v>
      </c>
      <c r="I67" s="6" t="s">
        <v>21</v>
      </c>
      <c r="J67" s="7">
        <v>1558</v>
      </c>
      <c r="K67" s="8">
        <f t="shared" si="17"/>
        <v>0.56757741347905277</v>
      </c>
      <c r="L67" s="6" t="s">
        <v>20</v>
      </c>
      <c r="M67" s="7">
        <v>12912</v>
      </c>
      <c r="N67" s="7">
        <v>2745</v>
      </c>
      <c r="O67" s="8">
        <f t="shared" si="18"/>
        <v>0.78740706319702602</v>
      </c>
      <c r="P67" s="15">
        <v>2010</v>
      </c>
      <c r="R67" s="54">
        <f>SUM(M73:M81)</f>
        <v>913160</v>
      </c>
      <c r="S67" s="54">
        <f>SUM(N73:N81)</f>
        <v>540341</v>
      </c>
      <c r="T67" s="8">
        <f t="shared" ref="T67" si="20">(R67-S67)/R67</f>
        <v>0.40827346795742259</v>
      </c>
    </row>
    <row r="68" spans="1:20" x14ac:dyDescent="0.25">
      <c r="A68" s="14" t="s">
        <v>47</v>
      </c>
      <c r="B68" s="6" t="s">
        <v>241</v>
      </c>
      <c r="C68" s="6" t="s">
        <v>187</v>
      </c>
      <c r="D68" s="6" t="s">
        <v>17</v>
      </c>
      <c r="E68" s="6" t="s">
        <v>26</v>
      </c>
      <c r="F68" s="6" t="s">
        <v>19</v>
      </c>
      <c r="G68" s="7">
        <v>21479</v>
      </c>
      <c r="H68" s="8">
        <f t="shared" si="16"/>
        <v>0.33044615384615383</v>
      </c>
      <c r="I68" s="6" t="s">
        <v>20</v>
      </c>
      <c r="J68" s="7">
        <v>21913</v>
      </c>
      <c r="K68" s="8">
        <f t="shared" si="17"/>
        <v>0.65133906013137943</v>
      </c>
      <c r="L68" s="6" t="s">
        <v>21</v>
      </c>
      <c r="M68" s="7">
        <v>65000</v>
      </c>
      <c r="N68" s="7">
        <v>33643</v>
      </c>
      <c r="O68" s="8">
        <f t="shared" si="18"/>
        <v>0.48241538461538463</v>
      </c>
      <c r="P68" s="15">
        <v>2010</v>
      </c>
    </row>
    <row r="69" spans="1:20" x14ac:dyDescent="0.25">
      <c r="A69" s="14" t="s">
        <v>47</v>
      </c>
      <c r="B69" s="6" t="s">
        <v>232</v>
      </c>
      <c r="C69" s="6" t="s">
        <v>188</v>
      </c>
      <c r="D69" s="6" t="s">
        <v>17</v>
      </c>
      <c r="E69" s="6" t="s">
        <v>26</v>
      </c>
      <c r="F69" s="6" t="s">
        <v>19</v>
      </c>
      <c r="G69" s="7">
        <v>3838</v>
      </c>
      <c r="H69" s="8">
        <f t="shared" si="16"/>
        <v>0.32459404600811909</v>
      </c>
      <c r="I69" s="6" t="s">
        <v>20</v>
      </c>
      <c r="J69" s="7">
        <v>2430</v>
      </c>
      <c r="K69" s="8">
        <f t="shared" si="17"/>
        <v>0.71744906997342783</v>
      </c>
      <c r="L69" s="6" t="s">
        <v>20</v>
      </c>
      <c r="M69" s="7">
        <v>11824</v>
      </c>
      <c r="N69" s="7">
        <v>3387</v>
      </c>
      <c r="O69" s="8">
        <f t="shared" si="18"/>
        <v>0.71354871447902568</v>
      </c>
      <c r="P69" s="15">
        <v>2010</v>
      </c>
    </row>
    <row r="70" spans="1:20" x14ac:dyDescent="0.25">
      <c r="A70" s="14" t="s">
        <v>47</v>
      </c>
      <c r="B70" s="6" t="s">
        <v>167</v>
      </c>
      <c r="C70" s="6" t="s">
        <v>189</v>
      </c>
      <c r="D70" s="6" t="s">
        <v>17</v>
      </c>
      <c r="E70" s="6" t="s">
        <v>26</v>
      </c>
      <c r="F70" s="6" t="s">
        <v>19</v>
      </c>
      <c r="G70" s="7">
        <v>9250</v>
      </c>
      <c r="H70" s="8">
        <f t="shared" si="16"/>
        <v>0.32159371414664673</v>
      </c>
      <c r="I70" s="6" t="s">
        <v>21</v>
      </c>
      <c r="J70" s="7">
        <v>7210</v>
      </c>
      <c r="K70" s="8">
        <f t="shared" si="17"/>
        <v>0.52635421229376556</v>
      </c>
      <c r="L70" s="6" t="s">
        <v>21</v>
      </c>
      <c r="M70" s="7">
        <v>28763</v>
      </c>
      <c r="N70" s="7">
        <v>13698</v>
      </c>
      <c r="O70" s="8">
        <f t="shared" si="18"/>
        <v>0.52376316795883604</v>
      </c>
      <c r="P70" s="15">
        <v>2010</v>
      </c>
    </row>
    <row r="71" spans="1:20" x14ac:dyDescent="0.25">
      <c r="A71" s="14" t="s">
        <v>47</v>
      </c>
      <c r="B71" s="6" t="s">
        <v>169</v>
      </c>
      <c r="C71" s="6" t="s">
        <v>190</v>
      </c>
      <c r="D71" s="6" t="s">
        <v>17</v>
      </c>
      <c r="E71" s="6" t="s">
        <v>26</v>
      </c>
      <c r="F71" s="6" t="s">
        <v>19</v>
      </c>
      <c r="G71" s="7">
        <v>5921</v>
      </c>
      <c r="H71" s="8">
        <f t="shared" si="16"/>
        <v>0.30126182965299686</v>
      </c>
      <c r="I71" s="6" t="s">
        <v>21</v>
      </c>
      <c r="J71" s="7">
        <v>4742</v>
      </c>
      <c r="K71" s="8">
        <f t="shared" si="17"/>
        <v>0.51331457025330163</v>
      </c>
      <c r="L71" s="6" t="s">
        <v>21</v>
      </c>
      <c r="M71" s="7">
        <v>19654</v>
      </c>
      <c r="N71" s="7">
        <v>9238</v>
      </c>
      <c r="O71" s="8">
        <f t="shared" si="18"/>
        <v>0.52996845425867511</v>
      </c>
      <c r="P71" s="15">
        <v>2010</v>
      </c>
    </row>
    <row r="72" spans="1:20" x14ac:dyDescent="0.25">
      <c r="A72" s="16" t="s">
        <v>47</v>
      </c>
      <c r="B72" s="17" t="s">
        <v>244</v>
      </c>
      <c r="C72" s="17" t="s">
        <v>191</v>
      </c>
      <c r="D72" s="17" t="s">
        <v>17</v>
      </c>
      <c r="E72" s="17" t="s">
        <v>26</v>
      </c>
      <c r="F72" s="17" t="s">
        <v>24</v>
      </c>
      <c r="G72" s="18">
        <v>3681</v>
      </c>
      <c r="H72" s="19">
        <f t="shared" si="16"/>
        <v>0.49515738498789347</v>
      </c>
      <c r="I72" s="17" t="s">
        <v>20</v>
      </c>
      <c r="J72" s="18">
        <v>2126</v>
      </c>
      <c r="K72" s="19">
        <f t="shared" si="17"/>
        <v>0.67513496348046997</v>
      </c>
      <c r="L72" s="17" t="s">
        <v>20</v>
      </c>
      <c r="M72" s="18">
        <v>7434</v>
      </c>
      <c r="N72" s="18">
        <v>3149</v>
      </c>
      <c r="O72" s="19">
        <f t="shared" si="18"/>
        <v>0.57640570352434761</v>
      </c>
      <c r="P72" s="20">
        <v>2010</v>
      </c>
    </row>
    <row r="73" spans="1:20" x14ac:dyDescent="0.25">
      <c r="A73" s="9" t="s">
        <v>15</v>
      </c>
      <c r="B73" s="10" t="s">
        <v>77</v>
      </c>
      <c r="C73" s="10" t="s">
        <v>28</v>
      </c>
      <c r="D73" s="10" t="s">
        <v>17</v>
      </c>
      <c r="E73" s="10" t="s">
        <v>26</v>
      </c>
      <c r="F73" s="10" t="s">
        <v>19</v>
      </c>
      <c r="G73" s="11">
        <v>20131</v>
      </c>
      <c r="H73" s="12">
        <f t="shared" si="16"/>
        <v>0.35482506389354013</v>
      </c>
      <c r="I73" s="10" t="s">
        <v>20</v>
      </c>
      <c r="J73" s="11">
        <v>24725</v>
      </c>
      <c r="K73" s="12">
        <f t="shared" si="17"/>
        <v>0.53112648221343872</v>
      </c>
      <c r="L73" s="10" t="s">
        <v>20</v>
      </c>
      <c r="M73" s="11">
        <v>56735</v>
      </c>
      <c r="N73" s="11">
        <v>46552</v>
      </c>
      <c r="O73" s="12">
        <f t="shared" si="18"/>
        <v>0.17948356393760465</v>
      </c>
      <c r="P73" s="13">
        <v>2008</v>
      </c>
    </row>
    <row r="74" spans="1:20" x14ac:dyDescent="0.25">
      <c r="A74" s="14" t="s">
        <v>15</v>
      </c>
      <c r="B74" s="6" t="s">
        <v>33</v>
      </c>
      <c r="C74" s="6" t="s">
        <v>31</v>
      </c>
      <c r="D74" s="6" t="s">
        <v>17</v>
      </c>
      <c r="E74" s="6" t="s">
        <v>26</v>
      </c>
      <c r="F74" s="6" t="s">
        <v>19</v>
      </c>
      <c r="G74" s="7">
        <v>18515</v>
      </c>
      <c r="H74" s="8">
        <f t="shared" si="16"/>
        <v>0.4879945178039588</v>
      </c>
      <c r="I74" s="6" t="s">
        <v>20</v>
      </c>
      <c r="J74" s="7">
        <v>16031</v>
      </c>
      <c r="K74" s="8">
        <f t="shared" si="17"/>
        <v>0.78733853936447129</v>
      </c>
      <c r="L74" s="6" t="s">
        <v>21</v>
      </c>
      <c r="M74" s="7">
        <v>37941</v>
      </c>
      <c r="N74" s="7">
        <v>20361</v>
      </c>
      <c r="O74" s="8">
        <f t="shared" si="18"/>
        <v>0.46335099233019689</v>
      </c>
      <c r="P74" s="15">
        <v>2008</v>
      </c>
      <c r="R74" s="6" t="s">
        <v>256</v>
      </c>
      <c r="S74" s="6" t="s">
        <v>257</v>
      </c>
      <c r="T74" s="6" t="s">
        <v>258</v>
      </c>
    </row>
    <row r="75" spans="1:20" x14ac:dyDescent="0.25">
      <c r="A75" s="14" t="s">
        <v>76</v>
      </c>
      <c r="B75" s="6" t="s">
        <v>36</v>
      </c>
      <c r="C75" s="6" t="s">
        <v>87</v>
      </c>
      <c r="D75" s="6" t="s">
        <v>23</v>
      </c>
      <c r="E75" s="6" t="s">
        <v>26</v>
      </c>
      <c r="F75" s="6" t="s">
        <v>19</v>
      </c>
      <c r="G75" s="7">
        <v>169635</v>
      </c>
      <c r="H75" s="8">
        <f t="shared" si="16"/>
        <v>0.34392955764700156</v>
      </c>
      <c r="I75" s="6" t="s">
        <v>21</v>
      </c>
      <c r="J75" s="7">
        <v>191061</v>
      </c>
      <c r="K75" s="8">
        <f t="shared" si="17"/>
        <v>0.59883593372908661</v>
      </c>
      <c r="L75" s="6" t="s">
        <v>20</v>
      </c>
      <c r="M75" s="7">
        <v>493226</v>
      </c>
      <c r="N75" s="7">
        <v>319054</v>
      </c>
      <c r="O75" s="8">
        <f t="shared" si="18"/>
        <v>0.35312818059064199</v>
      </c>
      <c r="P75" s="15">
        <v>2008</v>
      </c>
      <c r="R75" s="54">
        <f>SUM(M82:M89)</f>
        <v>751551</v>
      </c>
      <c r="S75" s="54">
        <f>SUM(N82:N89)</f>
        <v>365735</v>
      </c>
      <c r="T75" s="8">
        <f t="shared" ref="T75" si="21">(R75-S75)/R75</f>
        <v>0.51335970546243703</v>
      </c>
    </row>
    <row r="76" spans="1:20" x14ac:dyDescent="0.25">
      <c r="A76" s="14" t="s">
        <v>38</v>
      </c>
      <c r="B76" s="6" t="s">
        <v>54</v>
      </c>
      <c r="C76" s="6" t="s">
        <v>109</v>
      </c>
      <c r="D76" s="6" t="s">
        <v>23</v>
      </c>
      <c r="E76" s="6" t="s">
        <v>26</v>
      </c>
      <c r="F76" s="6" t="s">
        <v>19</v>
      </c>
      <c r="G76" s="7">
        <v>40919</v>
      </c>
      <c r="H76" s="8">
        <f t="shared" si="16"/>
        <v>0.41405514798886922</v>
      </c>
      <c r="I76" s="6" t="s">
        <v>20</v>
      </c>
      <c r="J76" s="7">
        <v>20797</v>
      </c>
      <c r="K76" s="8">
        <f t="shared" si="17"/>
        <v>0.56582777853353283</v>
      </c>
      <c r="L76" s="6" t="s">
        <v>21</v>
      </c>
      <c r="M76" s="7">
        <v>98825</v>
      </c>
      <c r="N76" s="7">
        <v>36755</v>
      </c>
      <c r="O76" s="8">
        <f t="shared" si="18"/>
        <v>0.62807993928661776</v>
      </c>
      <c r="P76" s="15">
        <v>2008</v>
      </c>
    </row>
    <row r="77" spans="1:20" x14ac:dyDescent="0.25">
      <c r="A77" s="14" t="s">
        <v>38</v>
      </c>
      <c r="B77" s="6" t="s">
        <v>54</v>
      </c>
      <c r="C77" s="6" t="s">
        <v>110</v>
      </c>
      <c r="D77" s="6" t="s">
        <v>17</v>
      </c>
      <c r="E77" s="6" t="s">
        <v>26</v>
      </c>
      <c r="F77" s="6" t="s">
        <v>19</v>
      </c>
      <c r="G77" s="7">
        <v>16161</v>
      </c>
      <c r="H77" s="8">
        <f t="shared" si="16"/>
        <v>0.36787234526871687</v>
      </c>
      <c r="I77" s="6" t="s">
        <v>21</v>
      </c>
      <c r="J77" s="7">
        <v>16733</v>
      </c>
      <c r="K77" s="8">
        <f t="shared" si="17"/>
        <v>0.50815390689058282</v>
      </c>
      <c r="L77" s="6" t="s">
        <v>20</v>
      </c>
      <c r="M77" s="7">
        <v>43931</v>
      </c>
      <c r="N77" s="7">
        <v>32929</v>
      </c>
      <c r="O77" s="8">
        <f t="shared" si="18"/>
        <v>0.25043818715713279</v>
      </c>
      <c r="P77" s="15">
        <v>2008</v>
      </c>
    </row>
    <row r="78" spans="1:20" x14ac:dyDescent="0.25">
      <c r="A78" s="14" t="s">
        <v>38</v>
      </c>
      <c r="B78" s="6" t="s">
        <v>242</v>
      </c>
      <c r="C78" s="6" t="s">
        <v>111</v>
      </c>
      <c r="D78" s="6" t="s">
        <v>17</v>
      </c>
      <c r="E78" s="6" t="s">
        <v>26</v>
      </c>
      <c r="F78" s="6" t="s">
        <v>19</v>
      </c>
      <c r="G78" s="7">
        <v>18892</v>
      </c>
      <c r="H78" s="8">
        <f t="shared" si="16"/>
        <v>0.2832681090969067</v>
      </c>
      <c r="I78" s="6" t="s">
        <v>21</v>
      </c>
      <c r="J78" s="7">
        <v>29351</v>
      </c>
      <c r="K78" s="8">
        <f t="shared" si="17"/>
        <v>0.56960158357429802</v>
      </c>
      <c r="L78" s="6" t="s">
        <v>21</v>
      </c>
      <c r="M78" s="7">
        <v>66693</v>
      </c>
      <c r="N78" s="7">
        <v>51529</v>
      </c>
      <c r="O78" s="8">
        <f t="shared" si="18"/>
        <v>0.22737018877543369</v>
      </c>
      <c r="P78" s="15">
        <v>2008</v>
      </c>
    </row>
    <row r="79" spans="1:20" x14ac:dyDescent="0.25">
      <c r="A79" s="14" t="s">
        <v>45</v>
      </c>
      <c r="B79" s="6" t="s">
        <v>56</v>
      </c>
      <c r="C79" s="6" t="s">
        <v>158</v>
      </c>
      <c r="D79" s="6" t="s">
        <v>23</v>
      </c>
      <c r="E79" s="6" t="s">
        <v>26</v>
      </c>
      <c r="F79" s="6" t="s">
        <v>19</v>
      </c>
      <c r="G79" s="7">
        <v>6189</v>
      </c>
      <c r="H79" s="8">
        <f t="shared" si="16"/>
        <v>0.41348209513629075</v>
      </c>
      <c r="I79" s="6" t="s">
        <v>20</v>
      </c>
      <c r="J79" s="7">
        <v>5312</v>
      </c>
      <c r="K79" s="8">
        <f t="shared" si="17"/>
        <v>0.68181234758054166</v>
      </c>
      <c r="L79" s="6" t="s">
        <v>20</v>
      </c>
      <c r="M79" s="7">
        <v>14968</v>
      </c>
      <c r="N79" s="7">
        <v>7791</v>
      </c>
      <c r="O79" s="8">
        <f t="shared" si="18"/>
        <v>0.47948957776590057</v>
      </c>
      <c r="P79" s="15">
        <v>2008</v>
      </c>
    </row>
    <row r="80" spans="1:20" x14ac:dyDescent="0.25">
      <c r="A80" s="14" t="s">
        <v>47</v>
      </c>
      <c r="B80" s="6" t="s">
        <v>233</v>
      </c>
      <c r="C80" s="6" t="s">
        <v>192</v>
      </c>
      <c r="D80" s="6" t="s">
        <v>17</v>
      </c>
      <c r="E80" s="6" t="s">
        <v>26</v>
      </c>
      <c r="F80" s="6" t="s">
        <v>19</v>
      </c>
      <c r="G80" s="7">
        <v>11634</v>
      </c>
      <c r="H80" s="8">
        <f t="shared" si="16"/>
        <v>0.20714336585713269</v>
      </c>
      <c r="I80" s="6" t="s">
        <v>21</v>
      </c>
      <c r="J80" s="7">
        <v>15511</v>
      </c>
      <c r="K80" s="8">
        <f t="shared" si="17"/>
        <v>0.68523590740413498</v>
      </c>
      <c r="L80" s="6" t="s">
        <v>21</v>
      </c>
      <c r="M80" s="7">
        <v>56164</v>
      </c>
      <c r="N80" s="7">
        <v>22636</v>
      </c>
      <c r="O80" s="8">
        <f t="shared" si="18"/>
        <v>0.59696602806067944</v>
      </c>
      <c r="P80" s="15">
        <v>2008</v>
      </c>
    </row>
    <row r="81" spans="1:20" x14ac:dyDescent="0.25">
      <c r="A81" s="16" t="s">
        <v>47</v>
      </c>
      <c r="B81" s="17" t="s">
        <v>243</v>
      </c>
      <c r="C81" s="17" t="s">
        <v>193</v>
      </c>
      <c r="D81" s="17" t="s">
        <v>23</v>
      </c>
      <c r="E81" s="17" t="s">
        <v>26</v>
      </c>
      <c r="F81" s="17" t="s">
        <v>19</v>
      </c>
      <c r="G81" s="18">
        <v>20043</v>
      </c>
      <c r="H81" s="19">
        <f t="shared" si="16"/>
        <v>0.4486200953510755</v>
      </c>
      <c r="I81" s="17" t="s">
        <v>20</v>
      </c>
      <c r="J81" s="18">
        <v>1981</v>
      </c>
      <c r="K81" s="19">
        <f t="shared" si="17"/>
        <v>0.72457937088515001</v>
      </c>
      <c r="L81" s="17" t="s">
        <v>20</v>
      </c>
      <c r="M81" s="18">
        <v>44677</v>
      </c>
      <c r="N81" s="18">
        <v>2734</v>
      </c>
      <c r="O81" s="19">
        <f t="shared" si="18"/>
        <v>0.93880520178167737</v>
      </c>
      <c r="P81" s="20">
        <v>2008</v>
      </c>
    </row>
    <row r="82" spans="1:20" x14ac:dyDescent="0.25">
      <c r="A82" s="9" t="s">
        <v>76</v>
      </c>
      <c r="B82" s="10" t="s">
        <v>56</v>
      </c>
      <c r="C82" s="10" t="s">
        <v>88</v>
      </c>
      <c r="D82" s="10" t="s">
        <v>23</v>
      </c>
      <c r="E82" s="10" t="s">
        <v>26</v>
      </c>
      <c r="F82" s="10" t="s">
        <v>24</v>
      </c>
      <c r="G82" s="11">
        <v>27529</v>
      </c>
      <c r="H82" s="12">
        <f t="shared" ref="H82:H113" si="22">G82/M82</f>
        <v>0.44403045259524498</v>
      </c>
      <c r="I82" s="10" t="s">
        <v>21</v>
      </c>
      <c r="J82" s="11">
        <v>41281</v>
      </c>
      <c r="K82" s="12">
        <f t="shared" ref="K82:K113" si="23">J82/N82</f>
        <v>0.58808194199099662</v>
      </c>
      <c r="L82" s="10" t="s">
        <v>21</v>
      </c>
      <c r="M82" s="11">
        <v>61998</v>
      </c>
      <c r="N82" s="11">
        <v>70196</v>
      </c>
      <c r="O82" s="12">
        <f t="shared" ref="O82:O113" si="24">(M82-N82)/M82</f>
        <v>-0.13223007193780445</v>
      </c>
      <c r="P82" s="13">
        <v>2006</v>
      </c>
    </row>
    <row r="83" spans="1:20" x14ac:dyDescent="0.25">
      <c r="A83" s="14" t="s">
        <v>38</v>
      </c>
      <c r="B83" s="6" t="s">
        <v>36</v>
      </c>
      <c r="C83" s="6" t="s">
        <v>121</v>
      </c>
      <c r="D83" s="6" t="s">
        <v>23</v>
      </c>
      <c r="E83" s="6" t="s">
        <v>26</v>
      </c>
      <c r="F83" s="6" t="s">
        <v>24</v>
      </c>
      <c r="G83" s="7">
        <v>46185</v>
      </c>
      <c r="H83" s="8">
        <f t="shared" si="22"/>
        <v>0.4405032142380253</v>
      </c>
      <c r="I83" s="6" t="s">
        <v>20</v>
      </c>
      <c r="J83" s="7">
        <v>19471</v>
      </c>
      <c r="K83" s="8">
        <f t="shared" si="23"/>
        <v>0.65249153848731611</v>
      </c>
      <c r="L83" s="6" t="s">
        <v>20</v>
      </c>
      <c r="M83" s="7">
        <v>104846</v>
      </c>
      <c r="N83" s="7">
        <v>29841</v>
      </c>
      <c r="O83" s="8">
        <f t="shared" si="24"/>
        <v>0.71538256108959808</v>
      </c>
      <c r="P83" s="15">
        <v>2006</v>
      </c>
    </row>
    <row r="84" spans="1:20" x14ac:dyDescent="0.25">
      <c r="A84" s="14" t="s">
        <v>38</v>
      </c>
      <c r="B84" s="6" t="s">
        <v>54</v>
      </c>
      <c r="C84" s="6" t="s">
        <v>122</v>
      </c>
      <c r="D84" s="6" t="s">
        <v>23</v>
      </c>
      <c r="E84" s="6" t="s">
        <v>26</v>
      </c>
      <c r="F84" s="6" t="s">
        <v>19</v>
      </c>
      <c r="G84" s="7">
        <v>4159</v>
      </c>
      <c r="H84" s="8">
        <f t="shared" si="22"/>
        <v>0.37130613338094814</v>
      </c>
      <c r="I84" s="6" t="s">
        <v>20</v>
      </c>
      <c r="J84" s="7">
        <v>5021</v>
      </c>
      <c r="K84" s="8">
        <f t="shared" si="23"/>
        <v>0.67441235728676963</v>
      </c>
      <c r="L84" s="6" t="s">
        <v>20</v>
      </c>
      <c r="M84" s="7">
        <v>11201</v>
      </c>
      <c r="N84" s="7">
        <v>7445</v>
      </c>
      <c r="O84" s="8">
        <f t="shared" si="24"/>
        <v>0.33532720292830998</v>
      </c>
      <c r="P84" s="15">
        <v>2006</v>
      </c>
    </row>
    <row r="85" spans="1:20" x14ac:dyDescent="0.25">
      <c r="A85" s="14" t="s">
        <v>43</v>
      </c>
      <c r="B85" s="6" t="s">
        <v>33</v>
      </c>
      <c r="C85" s="6" t="s">
        <v>142</v>
      </c>
      <c r="D85" s="6" t="s">
        <v>17</v>
      </c>
      <c r="E85" s="6" t="s">
        <v>18</v>
      </c>
      <c r="F85" s="6" t="s">
        <v>19</v>
      </c>
      <c r="G85" s="7">
        <v>16691</v>
      </c>
      <c r="H85" s="8">
        <f t="shared" si="22"/>
        <v>0.34566239360490403</v>
      </c>
      <c r="I85" s="6" t="s">
        <v>20</v>
      </c>
      <c r="J85" s="7">
        <v>26748</v>
      </c>
      <c r="K85" s="8">
        <f t="shared" si="23"/>
        <v>0.63059622321239128</v>
      </c>
      <c r="L85" s="6" t="s">
        <v>21</v>
      </c>
      <c r="M85" s="7">
        <v>48287</v>
      </c>
      <c r="N85" s="7">
        <v>42417</v>
      </c>
      <c r="O85" s="8">
        <f t="shared" si="24"/>
        <v>0.12156481040445669</v>
      </c>
      <c r="P85" s="15">
        <v>2006</v>
      </c>
    </row>
    <row r="86" spans="1:20" x14ac:dyDescent="0.25">
      <c r="A86" s="14" t="s">
        <v>45</v>
      </c>
      <c r="B86" s="6" t="s">
        <v>54</v>
      </c>
      <c r="C86" s="6" t="s">
        <v>159</v>
      </c>
      <c r="D86" s="6" t="s">
        <v>23</v>
      </c>
      <c r="E86" s="6" t="s">
        <v>26</v>
      </c>
      <c r="F86" s="6" t="s">
        <v>19</v>
      </c>
      <c r="G86" s="7">
        <v>3393</v>
      </c>
      <c r="H86" s="8">
        <f t="shared" si="22"/>
        <v>0.31624568925342528</v>
      </c>
      <c r="I86" s="6" t="s">
        <v>21</v>
      </c>
      <c r="J86" s="7">
        <v>1704</v>
      </c>
      <c r="K86" s="8">
        <f t="shared" si="23"/>
        <v>0.56071076011845999</v>
      </c>
      <c r="L86" s="6" t="s">
        <v>20</v>
      </c>
      <c r="M86" s="7">
        <v>10729</v>
      </c>
      <c r="N86" s="7">
        <v>3039</v>
      </c>
      <c r="O86" s="8">
        <f t="shared" si="24"/>
        <v>0.71674899804268799</v>
      </c>
      <c r="P86" s="15">
        <v>2006</v>
      </c>
      <c r="R86" s="6" t="s">
        <v>256</v>
      </c>
      <c r="S86" s="6" t="s">
        <v>257</v>
      </c>
      <c r="T86" s="6" t="s">
        <v>258</v>
      </c>
    </row>
    <row r="87" spans="1:20" x14ac:dyDescent="0.25">
      <c r="A87" s="14" t="s">
        <v>47</v>
      </c>
      <c r="B87" s="6" t="s">
        <v>36</v>
      </c>
      <c r="C87" s="6" t="s">
        <v>229</v>
      </c>
      <c r="D87" s="6" t="s">
        <v>23</v>
      </c>
      <c r="E87" s="6" t="s">
        <v>18</v>
      </c>
      <c r="F87" s="6" t="s">
        <v>19</v>
      </c>
      <c r="G87" s="7">
        <v>215776</v>
      </c>
      <c r="H87" s="8">
        <f t="shared" si="22"/>
        <v>0.43087552542508262</v>
      </c>
      <c r="I87" s="6" t="s">
        <v>20</v>
      </c>
      <c r="J87" s="7">
        <v>124663</v>
      </c>
      <c r="K87" s="8">
        <f t="shared" si="23"/>
        <v>0.60150444869048303</v>
      </c>
      <c r="L87" s="6" t="s">
        <v>20</v>
      </c>
      <c r="M87" s="7">
        <v>500785</v>
      </c>
      <c r="N87" s="7">
        <v>207252</v>
      </c>
      <c r="O87" s="8">
        <f t="shared" si="24"/>
        <v>0.58614575117066203</v>
      </c>
      <c r="P87" s="15">
        <v>2006</v>
      </c>
      <c r="R87" s="54">
        <f>SUM(M90:M101)</f>
        <v>1347523</v>
      </c>
      <c r="S87" s="54">
        <f>SUM(N90:N101)</f>
        <v>815332</v>
      </c>
      <c r="T87" s="8">
        <f t="shared" ref="T87" si="25">(R87-S87)/R87</f>
        <v>0.39494019768122696</v>
      </c>
    </row>
    <row r="88" spans="1:20" x14ac:dyDescent="0.25">
      <c r="A88" s="14" t="s">
        <v>47</v>
      </c>
      <c r="B88" s="6" t="s">
        <v>240</v>
      </c>
      <c r="C88" s="6" t="s">
        <v>194</v>
      </c>
      <c r="D88" s="6" t="s">
        <v>23</v>
      </c>
      <c r="E88" s="6" t="s">
        <v>26</v>
      </c>
      <c r="F88" s="6" t="s">
        <v>19</v>
      </c>
      <c r="G88" s="7">
        <v>3703</v>
      </c>
      <c r="H88" s="8">
        <f t="shared" si="22"/>
        <v>0.36739755928167478</v>
      </c>
      <c r="I88" s="6" t="s">
        <v>20</v>
      </c>
      <c r="J88" s="7">
        <v>2611</v>
      </c>
      <c r="K88" s="8">
        <f t="shared" si="23"/>
        <v>0.70777988614800758</v>
      </c>
      <c r="L88" s="6" t="s">
        <v>20</v>
      </c>
      <c r="M88" s="7">
        <v>10079</v>
      </c>
      <c r="N88" s="7">
        <v>3689</v>
      </c>
      <c r="O88" s="8">
        <f t="shared" si="24"/>
        <v>0.63399146740748091</v>
      </c>
      <c r="P88" s="15">
        <v>2006</v>
      </c>
    </row>
    <row r="89" spans="1:20" x14ac:dyDescent="0.25">
      <c r="A89" s="16" t="s">
        <v>47</v>
      </c>
      <c r="B89" s="17" t="s">
        <v>244</v>
      </c>
      <c r="C89" s="17" t="s">
        <v>195</v>
      </c>
      <c r="D89" s="17" t="s">
        <v>17</v>
      </c>
      <c r="E89" s="17" t="s">
        <v>26</v>
      </c>
      <c r="F89" s="17" t="s">
        <v>19</v>
      </c>
      <c r="G89" s="18">
        <v>1614</v>
      </c>
      <c r="H89" s="19">
        <f t="shared" si="22"/>
        <v>0.44511858797573084</v>
      </c>
      <c r="I89" s="17" t="s">
        <v>20</v>
      </c>
      <c r="J89" s="18">
        <v>1129</v>
      </c>
      <c r="K89" s="19">
        <f t="shared" si="23"/>
        <v>0.60829741379310343</v>
      </c>
      <c r="L89" s="17" t="s">
        <v>20</v>
      </c>
      <c r="M89" s="18">
        <v>3626</v>
      </c>
      <c r="N89" s="18">
        <v>1856</v>
      </c>
      <c r="O89" s="19">
        <f t="shared" si="24"/>
        <v>0.48814120242691672</v>
      </c>
      <c r="P89" s="20">
        <v>2006</v>
      </c>
    </row>
    <row r="90" spans="1:20" x14ac:dyDescent="0.25">
      <c r="A90" s="9" t="s">
        <v>15</v>
      </c>
      <c r="B90" s="10" t="s">
        <v>33</v>
      </c>
      <c r="C90" s="10" t="s">
        <v>34</v>
      </c>
      <c r="D90" s="10" t="s">
        <v>17</v>
      </c>
      <c r="E90" s="10" t="s">
        <v>26</v>
      </c>
      <c r="F90" s="10" t="s">
        <v>19</v>
      </c>
      <c r="G90" s="11">
        <v>6742</v>
      </c>
      <c r="H90" s="12">
        <f t="shared" si="22"/>
        <v>0.45175556151165908</v>
      </c>
      <c r="I90" s="10" t="s">
        <v>20</v>
      </c>
      <c r="J90" s="11">
        <v>2371</v>
      </c>
      <c r="K90" s="12">
        <f t="shared" si="23"/>
        <v>0.52677182848255943</v>
      </c>
      <c r="L90" s="10" t="s">
        <v>20</v>
      </c>
      <c r="M90" s="11">
        <v>14924</v>
      </c>
      <c r="N90" s="11">
        <v>4501</v>
      </c>
      <c r="O90" s="12">
        <f t="shared" si="24"/>
        <v>0.69840525328330205</v>
      </c>
      <c r="P90" s="13">
        <v>2004</v>
      </c>
    </row>
    <row r="91" spans="1:20" x14ac:dyDescent="0.25">
      <c r="A91" s="14" t="s">
        <v>76</v>
      </c>
      <c r="B91" s="6" t="s">
        <v>36</v>
      </c>
      <c r="C91" s="6" t="s">
        <v>89</v>
      </c>
      <c r="D91" s="6" t="s">
        <v>23</v>
      </c>
      <c r="E91" s="6" t="s">
        <v>18</v>
      </c>
      <c r="F91" s="6" t="s">
        <v>24</v>
      </c>
      <c r="G91" s="7">
        <v>258469</v>
      </c>
      <c r="H91" s="8">
        <f t="shared" si="22"/>
        <v>0.41347432072498658</v>
      </c>
      <c r="I91" s="6" t="s">
        <v>20</v>
      </c>
      <c r="J91" s="7">
        <v>161733</v>
      </c>
      <c r="K91" s="8">
        <f t="shared" si="23"/>
        <v>0.5940409683426443</v>
      </c>
      <c r="L91" s="6" t="s">
        <v>20</v>
      </c>
      <c r="M91" s="7">
        <v>625115</v>
      </c>
      <c r="N91" s="7">
        <v>272259</v>
      </c>
      <c r="O91" s="8">
        <f t="shared" si="24"/>
        <v>0.56446573830415203</v>
      </c>
      <c r="P91" s="15">
        <v>2004</v>
      </c>
    </row>
    <row r="92" spans="1:20" x14ac:dyDescent="0.25">
      <c r="A92" s="14" t="s">
        <v>76</v>
      </c>
      <c r="B92" s="6" t="s">
        <v>246</v>
      </c>
      <c r="C92" s="6" t="s">
        <v>91</v>
      </c>
      <c r="D92" s="6" t="s">
        <v>17</v>
      </c>
      <c r="E92" s="6" t="s">
        <v>26</v>
      </c>
      <c r="F92" s="6" t="s">
        <v>19</v>
      </c>
      <c r="G92" s="7">
        <v>29144</v>
      </c>
      <c r="H92" s="8">
        <f t="shared" si="22"/>
        <v>0.35188717973485306</v>
      </c>
      <c r="I92" s="6" t="s">
        <v>20</v>
      </c>
      <c r="J92" s="7">
        <v>28180</v>
      </c>
      <c r="K92" s="8">
        <f t="shared" si="23"/>
        <v>0.54047833675367762</v>
      </c>
      <c r="L92" s="6" t="s">
        <v>21</v>
      </c>
      <c r="M92" s="7">
        <v>82822</v>
      </c>
      <c r="N92" s="7">
        <v>52139</v>
      </c>
      <c r="O92" s="8">
        <f t="shared" si="24"/>
        <v>0.37046919900509528</v>
      </c>
      <c r="P92" s="15">
        <v>2004</v>
      </c>
    </row>
    <row r="93" spans="1:20" x14ac:dyDescent="0.25">
      <c r="A93" s="14" t="s">
        <v>76</v>
      </c>
      <c r="B93" s="6" t="s">
        <v>123</v>
      </c>
      <c r="C93" s="6" t="s">
        <v>92</v>
      </c>
      <c r="D93" s="6" t="s">
        <v>17</v>
      </c>
      <c r="E93" s="6" t="s">
        <v>26</v>
      </c>
      <c r="F93" s="6" t="s">
        <v>19</v>
      </c>
      <c r="G93" s="7">
        <v>43005</v>
      </c>
      <c r="H93" s="8">
        <f t="shared" si="22"/>
        <v>0.45846081681822543</v>
      </c>
      <c r="I93" s="6" t="s">
        <v>20</v>
      </c>
      <c r="J93" s="7">
        <v>34250</v>
      </c>
      <c r="K93" s="8">
        <f t="shared" si="23"/>
        <v>0.55479063740179801</v>
      </c>
      <c r="L93" s="6" t="s">
        <v>21</v>
      </c>
      <c r="M93" s="7">
        <v>93803</v>
      </c>
      <c r="N93" s="7">
        <v>61735</v>
      </c>
      <c r="O93" s="8">
        <f t="shared" si="24"/>
        <v>0.34186539876123367</v>
      </c>
      <c r="P93" s="15">
        <v>2004</v>
      </c>
    </row>
    <row r="94" spans="1:20" x14ac:dyDescent="0.25">
      <c r="A94" s="14" t="s">
        <v>41</v>
      </c>
      <c r="B94" s="6" t="s">
        <v>33</v>
      </c>
      <c r="C94" s="6" t="s">
        <v>132</v>
      </c>
      <c r="D94" s="6" t="s">
        <v>17</v>
      </c>
      <c r="E94" s="6" t="s">
        <v>18</v>
      </c>
      <c r="F94" s="6" t="s">
        <v>19</v>
      </c>
      <c r="G94" s="7">
        <v>13119</v>
      </c>
      <c r="H94" s="8">
        <f t="shared" si="22"/>
        <v>0.22377061763351358</v>
      </c>
      <c r="I94" s="6" t="s">
        <v>21</v>
      </c>
      <c r="J94" s="7">
        <v>23092</v>
      </c>
      <c r="K94" s="8">
        <f t="shared" si="23"/>
        <v>0.5460005201806446</v>
      </c>
      <c r="L94" s="6" t="s">
        <v>21</v>
      </c>
      <c r="M94" s="7">
        <v>58627</v>
      </c>
      <c r="N94" s="7">
        <v>42293</v>
      </c>
      <c r="O94" s="8">
        <f t="shared" si="24"/>
        <v>0.27860883210807308</v>
      </c>
      <c r="P94" s="15">
        <v>2004</v>
      </c>
    </row>
    <row r="95" spans="1:20" x14ac:dyDescent="0.25">
      <c r="A95" s="14" t="s">
        <v>41</v>
      </c>
      <c r="B95" s="6" t="s">
        <v>240</v>
      </c>
      <c r="C95" s="6" t="s">
        <v>133</v>
      </c>
      <c r="D95" s="6" t="s">
        <v>17</v>
      </c>
      <c r="E95" s="6" t="s">
        <v>26</v>
      </c>
      <c r="F95" s="6" t="s">
        <v>19</v>
      </c>
      <c r="G95" s="7">
        <v>10760</v>
      </c>
      <c r="H95" s="8">
        <f t="shared" si="22"/>
        <v>0.26338979731714479</v>
      </c>
      <c r="I95" s="6" t="s">
        <v>21</v>
      </c>
      <c r="J95" s="7">
        <v>15015</v>
      </c>
      <c r="K95" s="8">
        <f t="shared" si="23"/>
        <v>0.50141926865920849</v>
      </c>
      <c r="L95" s="6" t="s">
        <v>21</v>
      </c>
      <c r="M95" s="7">
        <v>40852</v>
      </c>
      <c r="N95" s="7">
        <v>29945</v>
      </c>
      <c r="O95" s="8">
        <f t="shared" si="24"/>
        <v>0.26698815235484186</v>
      </c>
      <c r="P95" s="15">
        <v>2004</v>
      </c>
    </row>
    <row r="96" spans="1:20" x14ac:dyDescent="0.25">
      <c r="A96" s="14" t="s">
        <v>45</v>
      </c>
      <c r="B96" s="6" t="s">
        <v>36</v>
      </c>
      <c r="C96" s="6" t="s">
        <v>160</v>
      </c>
      <c r="D96" s="6" t="s">
        <v>17</v>
      </c>
      <c r="E96" s="6" t="s">
        <v>26</v>
      </c>
      <c r="F96" s="6" t="s">
        <v>19</v>
      </c>
      <c r="G96" s="7">
        <v>77567</v>
      </c>
      <c r="H96" s="8">
        <f t="shared" si="22"/>
        <v>0.26323434090454034</v>
      </c>
      <c r="I96" s="6" t="s">
        <v>21</v>
      </c>
      <c r="J96" s="7">
        <v>154644</v>
      </c>
      <c r="K96" s="8">
        <f t="shared" si="23"/>
        <v>0.59222438381764986</v>
      </c>
      <c r="L96" s="6" t="s">
        <v>21</v>
      </c>
      <c r="M96" s="7">
        <v>294669</v>
      </c>
      <c r="N96" s="7">
        <v>261124</v>
      </c>
      <c r="O96" s="8">
        <f t="shared" si="24"/>
        <v>0.11383959629278953</v>
      </c>
      <c r="P96" s="15">
        <v>2004</v>
      </c>
    </row>
    <row r="97" spans="1:20" x14ac:dyDescent="0.25">
      <c r="A97" s="14" t="s">
        <v>47</v>
      </c>
      <c r="B97" s="6" t="s">
        <v>54</v>
      </c>
      <c r="C97" s="6" t="s">
        <v>196</v>
      </c>
      <c r="D97" s="6" t="s">
        <v>17</v>
      </c>
      <c r="E97" s="6" t="s">
        <v>26</v>
      </c>
      <c r="F97" s="6" t="s">
        <v>19</v>
      </c>
      <c r="G97" s="7">
        <v>19421</v>
      </c>
      <c r="H97" s="8">
        <f t="shared" si="22"/>
        <v>0.41734178575265929</v>
      </c>
      <c r="I97" s="6" t="s">
        <v>20</v>
      </c>
      <c r="J97" s="7">
        <v>16841</v>
      </c>
      <c r="K97" s="8">
        <f t="shared" si="23"/>
        <v>0.57167588852303197</v>
      </c>
      <c r="L97" s="6" t="s">
        <v>21</v>
      </c>
      <c r="M97" s="7">
        <v>46535</v>
      </c>
      <c r="N97" s="7">
        <v>29459</v>
      </c>
      <c r="O97" s="8">
        <f t="shared" si="24"/>
        <v>0.36694960782206942</v>
      </c>
      <c r="P97" s="15">
        <v>2004</v>
      </c>
    </row>
    <row r="98" spans="1:20" x14ac:dyDescent="0.25">
      <c r="A98" s="14" t="s">
        <v>47</v>
      </c>
      <c r="B98" s="6" t="s">
        <v>240</v>
      </c>
      <c r="C98" s="6" t="s">
        <v>197</v>
      </c>
      <c r="D98" s="6" t="s">
        <v>17</v>
      </c>
      <c r="E98" s="6" t="s">
        <v>26</v>
      </c>
      <c r="F98" s="6" t="s">
        <v>19</v>
      </c>
      <c r="G98" s="7">
        <v>7953</v>
      </c>
      <c r="H98" s="8">
        <f t="shared" si="22"/>
        <v>0.23912324483598424</v>
      </c>
      <c r="I98" s="6" t="s">
        <v>21</v>
      </c>
      <c r="J98" s="7">
        <v>15084</v>
      </c>
      <c r="K98" s="8">
        <f t="shared" si="23"/>
        <v>0.63147318625193616</v>
      </c>
      <c r="L98" s="6" t="s">
        <v>21</v>
      </c>
      <c r="M98" s="7">
        <v>33259</v>
      </c>
      <c r="N98" s="7">
        <v>23887</v>
      </c>
      <c r="O98" s="8">
        <f t="shared" si="24"/>
        <v>0.28178838810547518</v>
      </c>
      <c r="P98" s="15">
        <v>2004</v>
      </c>
    </row>
    <row r="99" spans="1:20" x14ac:dyDescent="0.25">
      <c r="A99" s="14" t="s">
        <v>47</v>
      </c>
      <c r="B99" s="6" t="s">
        <v>178</v>
      </c>
      <c r="C99" s="6" t="s">
        <v>198</v>
      </c>
      <c r="D99" s="6" t="s">
        <v>17</v>
      </c>
      <c r="E99" s="6" t="s">
        <v>26</v>
      </c>
      <c r="F99" s="6" t="s">
        <v>19</v>
      </c>
      <c r="G99" s="7">
        <v>3398</v>
      </c>
      <c r="H99" s="8">
        <f t="shared" si="22"/>
        <v>0.37148791953646004</v>
      </c>
      <c r="I99" s="6" t="s">
        <v>21</v>
      </c>
      <c r="J99" s="7">
        <v>2830</v>
      </c>
      <c r="K99" s="8">
        <f t="shared" si="23"/>
        <v>0.6082097571459274</v>
      </c>
      <c r="L99" s="6" t="s">
        <v>20</v>
      </c>
      <c r="M99" s="7">
        <v>9147</v>
      </c>
      <c r="N99" s="7">
        <v>4653</v>
      </c>
      <c r="O99" s="8">
        <f t="shared" si="24"/>
        <v>0.49130862577894391</v>
      </c>
      <c r="P99" s="15">
        <v>2004</v>
      </c>
      <c r="R99" s="6" t="s">
        <v>256</v>
      </c>
      <c r="S99" s="6" t="s">
        <v>257</v>
      </c>
      <c r="T99" s="6" t="s">
        <v>258</v>
      </c>
    </row>
    <row r="100" spans="1:20" x14ac:dyDescent="0.25">
      <c r="A100" s="14" t="s">
        <v>47</v>
      </c>
      <c r="B100" s="6" t="s">
        <v>241</v>
      </c>
      <c r="C100" s="6" t="s">
        <v>199</v>
      </c>
      <c r="D100" s="6" t="s">
        <v>17</v>
      </c>
      <c r="E100" s="6" t="s">
        <v>18</v>
      </c>
      <c r="F100" s="6" t="s">
        <v>19</v>
      </c>
      <c r="G100" s="7">
        <v>15627</v>
      </c>
      <c r="H100" s="8">
        <f t="shared" si="22"/>
        <v>0.41258316612102652</v>
      </c>
      <c r="I100" s="6" t="s">
        <v>20</v>
      </c>
      <c r="J100" s="7">
        <v>16694</v>
      </c>
      <c r="K100" s="8">
        <f t="shared" si="23"/>
        <v>0.5490183181504259</v>
      </c>
      <c r="L100" s="6" t="s">
        <v>20</v>
      </c>
      <c r="M100" s="7">
        <v>37876</v>
      </c>
      <c r="N100" s="7">
        <v>30407</v>
      </c>
      <c r="O100" s="8">
        <f t="shared" si="24"/>
        <v>0.19719611363396347</v>
      </c>
      <c r="P100" s="15">
        <v>2004</v>
      </c>
      <c r="R100" s="54">
        <f>SUM(M102:M114)</f>
        <v>2136482</v>
      </c>
      <c r="S100" s="54">
        <f>SUM(N102:N114)</f>
        <v>1484018</v>
      </c>
      <c r="T100" s="8">
        <f t="shared" ref="T100" si="26">(R100-S100)/R100</f>
        <v>0.30539176084797343</v>
      </c>
    </row>
    <row r="101" spans="1:20" x14ac:dyDescent="0.25">
      <c r="A101" s="16" t="s">
        <v>47</v>
      </c>
      <c r="B101" s="17" t="s">
        <v>234</v>
      </c>
      <c r="C101" s="17" t="s">
        <v>200</v>
      </c>
      <c r="D101" s="17" t="s">
        <v>17</v>
      </c>
      <c r="E101" s="17" t="s">
        <v>26</v>
      </c>
      <c r="F101" s="17" t="s">
        <v>19</v>
      </c>
      <c r="G101" s="18">
        <v>4856</v>
      </c>
      <c r="H101" s="19">
        <f t="shared" si="22"/>
        <v>0.49080250656963814</v>
      </c>
      <c r="I101" s="17" t="s">
        <v>20</v>
      </c>
      <c r="J101" s="18">
        <v>1886</v>
      </c>
      <c r="K101" s="19">
        <f t="shared" si="23"/>
        <v>0.64368600682593857</v>
      </c>
      <c r="L101" s="17" t="s">
        <v>20</v>
      </c>
      <c r="M101" s="18">
        <v>9894</v>
      </c>
      <c r="N101" s="18">
        <v>2930</v>
      </c>
      <c r="O101" s="19">
        <f t="shared" si="24"/>
        <v>0.70386092581362447</v>
      </c>
      <c r="P101" s="20">
        <v>2004</v>
      </c>
    </row>
    <row r="102" spans="1:20" x14ac:dyDescent="0.25">
      <c r="A102" s="9" t="s">
        <v>15</v>
      </c>
      <c r="B102" s="10" t="s">
        <v>36</v>
      </c>
      <c r="C102" s="10" t="s">
        <v>37</v>
      </c>
      <c r="D102" s="10" t="s">
        <v>23</v>
      </c>
      <c r="E102" s="10" t="s">
        <v>18</v>
      </c>
      <c r="F102" s="10" t="s">
        <v>19</v>
      </c>
      <c r="G102" s="11">
        <v>190978</v>
      </c>
      <c r="H102" s="12">
        <f t="shared" si="22"/>
        <v>0.47994189772290341</v>
      </c>
      <c r="I102" s="10" t="s">
        <v>20</v>
      </c>
      <c r="J102" s="11">
        <v>176582</v>
      </c>
      <c r="K102" s="12">
        <f t="shared" si="23"/>
        <v>0.65133932852832477</v>
      </c>
      <c r="L102" s="10" t="s">
        <v>20</v>
      </c>
      <c r="M102" s="11">
        <v>397919</v>
      </c>
      <c r="N102" s="11">
        <v>271106</v>
      </c>
      <c r="O102" s="12">
        <f t="shared" si="24"/>
        <v>0.31869048725997001</v>
      </c>
      <c r="P102" s="13">
        <v>2002</v>
      </c>
    </row>
    <row r="103" spans="1:20" x14ac:dyDescent="0.25">
      <c r="A103" s="14" t="s">
        <v>15</v>
      </c>
      <c r="B103" s="6" t="s">
        <v>54</v>
      </c>
      <c r="C103" s="6" t="s">
        <v>40</v>
      </c>
      <c r="D103" s="6" t="s">
        <v>23</v>
      </c>
      <c r="E103" s="6" t="s">
        <v>18</v>
      </c>
      <c r="F103" s="6" t="s">
        <v>19</v>
      </c>
      <c r="G103" s="7">
        <v>14213</v>
      </c>
      <c r="H103" s="8">
        <f t="shared" si="22"/>
        <v>0.36005978618837714</v>
      </c>
      <c r="I103" s="6" t="s">
        <v>20</v>
      </c>
      <c r="J103" s="7">
        <v>13007</v>
      </c>
      <c r="K103" s="8">
        <f t="shared" si="23"/>
        <v>0.5842954045191141</v>
      </c>
      <c r="L103" s="6" t="s">
        <v>20</v>
      </c>
      <c r="M103" s="7">
        <v>39474</v>
      </c>
      <c r="N103" s="7">
        <v>22261</v>
      </c>
      <c r="O103" s="8">
        <f t="shared" si="24"/>
        <v>0.43605917819324114</v>
      </c>
      <c r="P103" s="15">
        <v>2002</v>
      </c>
    </row>
    <row r="104" spans="1:20" x14ac:dyDescent="0.25">
      <c r="A104" s="14" t="s">
        <v>15</v>
      </c>
      <c r="B104" s="6" t="s">
        <v>151</v>
      </c>
      <c r="C104" s="6" t="s">
        <v>42</v>
      </c>
      <c r="D104" s="6" t="s">
        <v>23</v>
      </c>
      <c r="E104" s="6" t="s">
        <v>26</v>
      </c>
      <c r="F104" s="6" t="s">
        <v>24</v>
      </c>
      <c r="G104" s="7">
        <v>43519</v>
      </c>
      <c r="H104" s="8">
        <f t="shared" si="22"/>
        <v>0.43063389340774605</v>
      </c>
      <c r="I104" s="6" t="s">
        <v>21</v>
      </c>
      <c r="J104" s="7">
        <v>52394</v>
      </c>
      <c r="K104" s="8">
        <f t="shared" si="23"/>
        <v>0.56002821839326178</v>
      </c>
      <c r="L104" s="6" t="s">
        <v>21</v>
      </c>
      <c r="M104" s="7">
        <v>101058</v>
      </c>
      <c r="N104" s="7">
        <v>93556</v>
      </c>
      <c r="O104" s="8">
        <f t="shared" si="24"/>
        <v>7.423459795365038E-2</v>
      </c>
      <c r="P104" s="15">
        <v>2002</v>
      </c>
    </row>
    <row r="105" spans="1:20" x14ac:dyDescent="0.25">
      <c r="A105" s="14" t="s">
        <v>15</v>
      </c>
      <c r="B105" s="6" t="s">
        <v>54</v>
      </c>
      <c r="C105" s="6" t="s">
        <v>44</v>
      </c>
      <c r="D105" s="6" t="s">
        <v>17</v>
      </c>
      <c r="E105" s="6" t="s">
        <v>26</v>
      </c>
      <c r="F105" s="6" t="s">
        <v>19</v>
      </c>
      <c r="G105" s="7">
        <v>29857</v>
      </c>
      <c r="H105" s="8">
        <f t="shared" si="22"/>
        <v>0.40262419763741303</v>
      </c>
      <c r="I105" s="6" t="s">
        <v>20</v>
      </c>
      <c r="J105" s="7">
        <v>32421</v>
      </c>
      <c r="K105" s="8">
        <f t="shared" si="23"/>
        <v>0.62441739532375484</v>
      </c>
      <c r="L105" s="6" t="s">
        <v>21</v>
      </c>
      <c r="M105" s="7">
        <v>74156</v>
      </c>
      <c r="N105" s="7">
        <v>51922</v>
      </c>
      <c r="O105" s="8">
        <f t="shared" si="24"/>
        <v>0.29982739090565835</v>
      </c>
      <c r="P105" s="15">
        <v>2002</v>
      </c>
    </row>
    <row r="106" spans="1:20" x14ac:dyDescent="0.25">
      <c r="A106" s="14" t="s">
        <v>76</v>
      </c>
      <c r="B106" s="6" t="s">
        <v>81</v>
      </c>
      <c r="C106" s="6" t="s">
        <v>93</v>
      </c>
      <c r="D106" s="6" t="s">
        <v>23</v>
      </c>
      <c r="E106" s="6" t="s">
        <v>26</v>
      </c>
      <c r="F106" s="6" t="s">
        <v>24</v>
      </c>
      <c r="G106" s="7">
        <v>14011</v>
      </c>
      <c r="H106" s="8">
        <f t="shared" si="22"/>
        <v>0.33311935330480269</v>
      </c>
      <c r="I106" s="6" t="s">
        <v>20</v>
      </c>
      <c r="J106" s="7">
        <v>16405</v>
      </c>
      <c r="K106" s="8">
        <f t="shared" si="23"/>
        <v>0.54174096823195295</v>
      </c>
      <c r="L106" s="6" t="s">
        <v>20</v>
      </c>
      <c r="M106" s="7">
        <v>42060</v>
      </c>
      <c r="N106" s="7">
        <v>30282</v>
      </c>
      <c r="O106" s="8">
        <f t="shared" si="24"/>
        <v>0.28002853067047073</v>
      </c>
      <c r="P106" s="15">
        <v>2002</v>
      </c>
    </row>
    <row r="107" spans="1:20" x14ac:dyDescent="0.25">
      <c r="A107" s="14" t="s">
        <v>76</v>
      </c>
      <c r="B107" s="6" t="s">
        <v>56</v>
      </c>
      <c r="C107" s="6" t="s">
        <v>94</v>
      </c>
      <c r="D107" s="6" t="s">
        <v>17</v>
      </c>
      <c r="E107" s="6" t="s">
        <v>18</v>
      </c>
      <c r="F107" s="6" t="s">
        <v>19</v>
      </c>
      <c r="G107" s="7">
        <v>2169</v>
      </c>
      <c r="H107" s="8">
        <f t="shared" si="22"/>
        <v>0.38773686092241688</v>
      </c>
      <c r="I107" s="6" t="s">
        <v>20</v>
      </c>
      <c r="J107" s="7">
        <v>1292</v>
      </c>
      <c r="K107" s="8">
        <f t="shared" si="23"/>
        <v>0.61290322580645162</v>
      </c>
      <c r="L107" s="6" t="s">
        <v>20</v>
      </c>
      <c r="M107" s="7">
        <v>5594</v>
      </c>
      <c r="N107" s="7">
        <v>2108</v>
      </c>
      <c r="O107" s="8">
        <f t="shared" si="24"/>
        <v>0.62316767965677511</v>
      </c>
      <c r="P107" s="15">
        <v>2002</v>
      </c>
      <c r="R107" s="6" t="s">
        <v>256</v>
      </c>
      <c r="S107" s="6" t="s">
        <v>257</v>
      </c>
      <c r="T107" s="6" t="s">
        <v>258</v>
      </c>
    </row>
    <row r="108" spans="1:20" x14ac:dyDescent="0.25">
      <c r="A108" s="14" t="s">
        <v>76</v>
      </c>
      <c r="B108" s="6" t="s">
        <v>126</v>
      </c>
      <c r="C108" s="6" t="s">
        <v>95</v>
      </c>
      <c r="D108" s="6" t="s">
        <v>17</v>
      </c>
      <c r="E108" s="6" t="s">
        <v>26</v>
      </c>
      <c r="F108" s="6" t="s">
        <v>19</v>
      </c>
      <c r="G108" s="7">
        <v>12377</v>
      </c>
      <c r="H108" s="8">
        <f t="shared" si="22"/>
        <v>0.40127739592789524</v>
      </c>
      <c r="I108" s="6" t="s">
        <v>20</v>
      </c>
      <c r="J108" s="7">
        <v>9930</v>
      </c>
      <c r="K108" s="8">
        <f t="shared" si="23"/>
        <v>0.63564204327230833</v>
      </c>
      <c r="L108" s="6" t="s">
        <v>21</v>
      </c>
      <c r="M108" s="7">
        <v>30844</v>
      </c>
      <c r="N108" s="7">
        <v>15622</v>
      </c>
      <c r="O108" s="8">
        <f t="shared" si="24"/>
        <v>0.4935157567111918</v>
      </c>
      <c r="P108" s="15">
        <v>2002</v>
      </c>
      <c r="R108" s="54">
        <f>SUM(M115:M122)</f>
        <v>1032812</v>
      </c>
      <c r="S108" s="54">
        <f>SUM(N115:N122)</f>
        <v>485522</v>
      </c>
      <c r="T108" s="8">
        <f t="shared" ref="T108" si="27">(R108-S108)/R108</f>
        <v>0.5299028283947127</v>
      </c>
    </row>
    <row r="109" spans="1:20" x14ac:dyDescent="0.25">
      <c r="A109" s="14" t="s">
        <v>43</v>
      </c>
      <c r="B109" s="6" t="s">
        <v>36</v>
      </c>
      <c r="C109" s="6" t="s">
        <v>143</v>
      </c>
      <c r="D109" s="6" t="s">
        <v>23</v>
      </c>
      <c r="E109" s="6" t="s">
        <v>26</v>
      </c>
      <c r="F109" s="6" t="s">
        <v>19</v>
      </c>
      <c r="G109" s="7">
        <v>170414</v>
      </c>
      <c r="H109" s="8">
        <f t="shared" si="22"/>
        <v>0.49197573811950218</v>
      </c>
      <c r="I109" s="6" t="s">
        <v>20</v>
      </c>
      <c r="J109" s="7">
        <v>146899</v>
      </c>
      <c r="K109" s="8">
        <f t="shared" si="23"/>
        <v>0.56945101292418376</v>
      </c>
      <c r="L109" s="6" t="s">
        <v>20</v>
      </c>
      <c r="M109" s="7">
        <v>346387</v>
      </c>
      <c r="N109" s="7">
        <v>257966</v>
      </c>
      <c r="O109" s="8">
        <f t="shared" si="24"/>
        <v>0.25526650826965214</v>
      </c>
      <c r="P109" s="15">
        <v>2002</v>
      </c>
    </row>
    <row r="110" spans="1:20" x14ac:dyDescent="0.25">
      <c r="A110" s="14" t="s">
        <v>45</v>
      </c>
      <c r="B110" s="6" t="s">
        <v>242</v>
      </c>
      <c r="C110" s="6" t="s">
        <v>161</v>
      </c>
      <c r="D110" s="6" t="s">
        <v>17</v>
      </c>
      <c r="E110" s="6" t="s">
        <v>26</v>
      </c>
      <c r="F110" s="6" t="s">
        <v>19</v>
      </c>
      <c r="G110" s="7">
        <v>27499</v>
      </c>
      <c r="H110" s="8">
        <f t="shared" si="22"/>
        <v>0.43480117005296859</v>
      </c>
      <c r="I110" s="6" t="s">
        <v>20</v>
      </c>
      <c r="J110" s="7">
        <v>38366</v>
      </c>
      <c r="K110" s="8">
        <f t="shared" si="23"/>
        <v>0.65169608126242118</v>
      </c>
      <c r="L110" s="6" t="s">
        <v>21</v>
      </c>
      <c r="M110" s="7">
        <v>63245</v>
      </c>
      <c r="N110" s="7">
        <v>58871</v>
      </c>
      <c r="O110" s="8">
        <f t="shared" si="24"/>
        <v>6.9159617361056205E-2</v>
      </c>
      <c r="P110" s="15">
        <v>2002</v>
      </c>
    </row>
    <row r="111" spans="1:20" x14ac:dyDescent="0.25">
      <c r="A111" s="14" t="s">
        <v>47</v>
      </c>
      <c r="B111" s="6" t="s">
        <v>36</v>
      </c>
      <c r="C111" s="6" t="s">
        <v>201</v>
      </c>
      <c r="D111" s="6" t="s">
        <v>23</v>
      </c>
      <c r="E111" s="6" t="s">
        <v>26</v>
      </c>
      <c r="F111" s="6" t="s">
        <v>24</v>
      </c>
      <c r="G111" s="7">
        <v>316052</v>
      </c>
      <c r="H111" s="8">
        <f t="shared" si="22"/>
        <v>0.33106410169118689</v>
      </c>
      <c r="I111" s="6" t="s">
        <v>21</v>
      </c>
      <c r="J111" s="7">
        <v>370878</v>
      </c>
      <c r="K111" s="8">
        <f t="shared" si="23"/>
        <v>0.59790005174907024</v>
      </c>
      <c r="L111" s="6" t="s">
        <v>20</v>
      </c>
      <c r="M111" s="7">
        <v>954655</v>
      </c>
      <c r="N111" s="7">
        <v>620301</v>
      </c>
      <c r="O111" s="8">
        <f t="shared" si="24"/>
        <v>0.35023542536308927</v>
      </c>
      <c r="P111" s="15">
        <v>2002</v>
      </c>
    </row>
    <row r="112" spans="1:20" x14ac:dyDescent="0.25">
      <c r="A112" s="14" t="s">
        <v>47</v>
      </c>
      <c r="B112" s="6" t="s">
        <v>180</v>
      </c>
      <c r="C112" s="6" t="s">
        <v>202</v>
      </c>
      <c r="D112" s="6" t="s">
        <v>23</v>
      </c>
      <c r="E112" s="6" t="s">
        <v>26</v>
      </c>
      <c r="F112" s="6" t="s">
        <v>19</v>
      </c>
      <c r="G112" s="7">
        <v>7433</v>
      </c>
      <c r="H112" s="8">
        <f t="shared" si="22"/>
        <v>0.36063267187424192</v>
      </c>
      <c r="I112" s="6" t="s">
        <v>20</v>
      </c>
      <c r="J112" s="7">
        <v>9572</v>
      </c>
      <c r="K112" s="8">
        <f t="shared" si="23"/>
        <v>0.54299977308826863</v>
      </c>
      <c r="L112" s="6" t="s">
        <v>21</v>
      </c>
      <c r="M112" s="7">
        <v>20611</v>
      </c>
      <c r="N112" s="7">
        <v>17628</v>
      </c>
      <c r="O112" s="8">
        <f t="shared" si="24"/>
        <v>0.14472854301101354</v>
      </c>
      <c r="P112" s="15">
        <v>2002</v>
      </c>
    </row>
    <row r="113" spans="1:20" x14ac:dyDescent="0.25">
      <c r="A113" s="14" t="s">
        <v>47</v>
      </c>
      <c r="B113" s="6" t="s">
        <v>235</v>
      </c>
      <c r="C113" s="6" t="s">
        <v>203</v>
      </c>
      <c r="D113" s="6" t="s">
        <v>17</v>
      </c>
      <c r="E113" s="6" t="s">
        <v>26</v>
      </c>
      <c r="F113" s="6" t="s">
        <v>19</v>
      </c>
      <c r="G113" s="7">
        <v>5703</v>
      </c>
      <c r="H113" s="8">
        <f t="shared" si="22"/>
        <v>0.22528145368358682</v>
      </c>
      <c r="I113" s="6" t="s">
        <v>21</v>
      </c>
      <c r="J113" s="7">
        <v>10522</v>
      </c>
      <c r="K113" s="8">
        <f t="shared" si="23"/>
        <v>0.54634196998805751</v>
      </c>
      <c r="L113" s="6" t="s">
        <v>21</v>
      </c>
      <c r="M113" s="7">
        <v>25315</v>
      </c>
      <c r="N113" s="7">
        <v>19259</v>
      </c>
      <c r="O113" s="8">
        <f t="shared" si="24"/>
        <v>0.23922575548094016</v>
      </c>
      <c r="P113" s="15">
        <v>2002</v>
      </c>
    </row>
    <row r="114" spans="1:20" x14ac:dyDescent="0.25">
      <c r="A114" s="16" t="s">
        <v>47</v>
      </c>
      <c r="B114" s="17" t="s">
        <v>245</v>
      </c>
      <c r="C114" s="17" t="s">
        <v>204</v>
      </c>
      <c r="D114" s="17" t="s">
        <v>17</v>
      </c>
      <c r="E114" s="17" t="s">
        <v>26</v>
      </c>
      <c r="F114" s="17" t="s">
        <v>19</v>
      </c>
      <c r="G114" s="18">
        <v>9144</v>
      </c>
      <c r="H114" s="19">
        <f t="shared" ref="H114:H145" si="28">G114/M114</f>
        <v>0.26003867591855306</v>
      </c>
      <c r="I114" s="17" t="s">
        <v>21</v>
      </c>
      <c r="J114" s="18">
        <v>13150</v>
      </c>
      <c r="K114" s="19">
        <f t="shared" ref="K114:K145" si="29">J114/N114</f>
        <v>0.56837828492392806</v>
      </c>
      <c r="L114" s="17" t="s">
        <v>21</v>
      </c>
      <c r="M114" s="18">
        <v>35164</v>
      </c>
      <c r="N114" s="18">
        <v>23136</v>
      </c>
      <c r="O114" s="19">
        <f t="shared" ref="O114:O145" si="30">(M114-N114)/M114</f>
        <v>0.34205437379137754</v>
      </c>
      <c r="P114" s="20">
        <v>2002</v>
      </c>
    </row>
    <row r="115" spans="1:20" x14ac:dyDescent="0.25">
      <c r="A115" s="9" t="s">
        <v>27</v>
      </c>
      <c r="B115" s="10" t="s">
        <v>56</v>
      </c>
      <c r="C115" s="10" t="s">
        <v>62</v>
      </c>
      <c r="D115" s="10" t="s">
        <v>23</v>
      </c>
      <c r="E115" s="10" t="s">
        <v>26</v>
      </c>
      <c r="F115" s="10" t="s">
        <v>19</v>
      </c>
      <c r="G115" s="11">
        <v>41668</v>
      </c>
      <c r="H115" s="12">
        <f t="shared" si="28"/>
        <v>0.44745122042889512</v>
      </c>
      <c r="I115" s="10" t="s">
        <v>20</v>
      </c>
      <c r="J115" s="11">
        <v>28286</v>
      </c>
      <c r="K115" s="12">
        <f t="shared" si="29"/>
        <v>0.58108385718394351</v>
      </c>
      <c r="L115" s="10" t="s">
        <v>21</v>
      </c>
      <c r="M115" s="11">
        <v>93123</v>
      </c>
      <c r="N115" s="11">
        <v>48678</v>
      </c>
      <c r="O115" s="12">
        <f t="shared" si="30"/>
        <v>0.47727199510325052</v>
      </c>
      <c r="P115" s="13">
        <v>2000</v>
      </c>
    </row>
    <row r="116" spans="1:20" x14ac:dyDescent="0.25">
      <c r="A116" s="14" t="s">
        <v>30</v>
      </c>
      <c r="B116" s="6" t="s">
        <v>123</v>
      </c>
      <c r="C116" s="6" t="s">
        <v>67</v>
      </c>
      <c r="D116" s="6" t="s">
        <v>17</v>
      </c>
      <c r="E116" s="6" t="s">
        <v>26</v>
      </c>
      <c r="F116" s="6" t="s">
        <v>19</v>
      </c>
      <c r="G116" s="7">
        <v>12981</v>
      </c>
      <c r="H116" s="8">
        <f t="shared" si="28"/>
        <v>0.30971297688068139</v>
      </c>
      <c r="I116" s="6" t="s">
        <v>21</v>
      </c>
      <c r="J116" s="7">
        <v>16292</v>
      </c>
      <c r="K116" s="8">
        <f t="shared" si="29"/>
        <v>0.51936625330740538</v>
      </c>
      <c r="L116" s="6" t="s">
        <v>21</v>
      </c>
      <c r="M116" s="7">
        <v>41913</v>
      </c>
      <c r="N116" s="7">
        <v>31369</v>
      </c>
      <c r="O116" s="8">
        <f t="shared" si="30"/>
        <v>0.25156872569369887</v>
      </c>
      <c r="P116" s="15">
        <v>2000</v>
      </c>
    </row>
    <row r="117" spans="1:20" x14ac:dyDescent="0.25">
      <c r="A117" s="14" t="s">
        <v>38</v>
      </c>
      <c r="B117" s="6" t="s">
        <v>36</v>
      </c>
      <c r="C117" s="6" t="s">
        <v>112</v>
      </c>
      <c r="D117" s="6" t="s">
        <v>23</v>
      </c>
      <c r="E117" s="6" t="s">
        <v>26</v>
      </c>
      <c r="F117" s="6" t="s">
        <v>24</v>
      </c>
      <c r="G117" s="7">
        <v>27457</v>
      </c>
      <c r="H117" s="8">
        <f t="shared" si="28"/>
        <v>0.36608357110477052</v>
      </c>
      <c r="I117" s="6" t="s">
        <v>20</v>
      </c>
      <c r="J117" s="7">
        <v>20358</v>
      </c>
      <c r="K117" s="8">
        <f t="shared" si="29"/>
        <v>0.66883500887049085</v>
      </c>
      <c r="L117" s="6" t="s">
        <v>20</v>
      </c>
      <c r="M117" s="7">
        <v>75002</v>
      </c>
      <c r="N117" s="7">
        <v>30438</v>
      </c>
      <c r="O117" s="8">
        <f t="shared" si="30"/>
        <v>0.59417082211141037</v>
      </c>
      <c r="P117" s="15">
        <v>2000</v>
      </c>
    </row>
    <row r="118" spans="1:20" x14ac:dyDescent="0.25">
      <c r="A118" s="14" t="s">
        <v>43</v>
      </c>
      <c r="B118" s="6" t="s">
        <v>77</v>
      </c>
      <c r="C118" s="6" t="s">
        <v>144</v>
      </c>
      <c r="D118" s="6" t="s">
        <v>23</v>
      </c>
      <c r="E118" s="6" t="s">
        <v>26</v>
      </c>
      <c r="F118" s="6" t="s">
        <v>19</v>
      </c>
      <c r="G118" s="7">
        <v>39837</v>
      </c>
      <c r="H118" s="8">
        <f t="shared" si="28"/>
        <v>0.44886760563380279</v>
      </c>
      <c r="I118" s="6" t="s">
        <v>20</v>
      </c>
      <c r="J118" s="7">
        <v>35410</v>
      </c>
      <c r="K118" s="8">
        <f t="shared" si="29"/>
        <v>0.56754980686316936</v>
      </c>
      <c r="L118" s="6" t="s">
        <v>21</v>
      </c>
      <c r="M118" s="7">
        <v>88750</v>
      </c>
      <c r="N118" s="7">
        <v>62391</v>
      </c>
      <c r="O118" s="8">
        <f t="shared" si="30"/>
        <v>0.29700281690140845</v>
      </c>
      <c r="P118" s="15">
        <v>2000</v>
      </c>
    </row>
    <row r="119" spans="1:20" x14ac:dyDescent="0.25">
      <c r="A119" s="14" t="s">
        <v>47</v>
      </c>
      <c r="B119" s="6" t="s">
        <v>36</v>
      </c>
      <c r="C119" s="6" t="s">
        <v>205</v>
      </c>
      <c r="D119" s="6" t="s">
        <v>23</v>
      </c>
      <c r="E119" s="6" t="s">
        <v>26</v>
      </c>
      <c r="F119" s="6" t="s">
        <v>19</v>
      </c>
      <c r="G119" s="7">
        <v>220531</v>
      </c>
      <c r="H119" s="8">
        <f t="shared" si="28"/>
        <v>0.35682780179667073</v>
      </c>
      <c r="I119" s="6" t="s">
        <v>20</v>
      </c>
      <c r="J119" s="7">
        <v>143366</v>
      </c>
      <c r="K119" s="8">
        <f t="shared" si="29"/>
        <v>0.58433258610148764</v>
      </c>
      <c r="L119" s="6" t="s">
        <v>20</v>
      </c>
      <c r="M119" s="7">
        <v>618032</v>
      </c>
      <c r="N119" s="7">
        <v>245350</v>
      </c>
      <c r="O119" s="8">
        <f t="shared" si="30"/>
        <v>0.60301408341315665</v>
      </c>
      <c r="P119" s="15">
        <v>2000</v>
      </c>
      <c r="R119" s="6" t="s">
        <v>256</v>
      </c>
      <c r="S119" s="6" t="s">
        <v>257</v>
      </c>
      <c r="T119" s="6" t="s">
        <v>258</v>
      </c>
    </row>
    <row r="120" spans="1:20" x14ac:dyDescent="0.25">
      <c r="A120" s="14" t="s">
        <v>47</v>
      </c>
      <c r="B120" s="6" t="s">
        <v>151</v>
      </c>
      <c r="C120" s="6" t="s">
        <v>206</v>
      </c>
      <c r="D120" s="6" t="s">
        <v>17</v>
      </c>
      <c r="E120" s="6" t="s">
        <v>26</v>
      </c>
      <c r="F120" s="6" t="s">
        <v>19</v>
      </c>
      <c r="G120" s="7">
        <v>23894</v>
      </c>
      <c r="H120" s="8">
        <f t="shared" si="28"/>
        <v>0.37738888713396723</v>
      </c>
      <c r="I120" s="6" t="s">
        <v>20</v>
      </c>
      <c r="J120" s="7">
        <v>29968</v>
      </c>
      <c r="K120" s="8">
        <f t="shared" si="29"/>
        <v>0.59953986195858755</v>
      </c>
      <c r="L120" s="6" t="s">
        <v>21</v>
      </c>
      <c r="M120" s="7">
        <v>63314</v>
      </c>
      <c r="N120" s="7">
        <v>49985</v>
      </c>
      <c r="O120" s="8">
        <f t="shared" si="30"/>
        <v>0.21052215939602614</v>
      </c>
      <c r="P120" s="15">
        <v>2000</v>
      </c>
      <c r="R120" s="54">
        <f>SUM(M123:M134)</f>
        <v>953303</v>
      </c>
      <c r="S120" s="54">
        <f>SUM(N123:N134)</f>
        <v>618342</v>
      </c>
      <c r="T120" s="8">
        <f t="shared" ref="T120" si="31">(R120-S120)/R120</f>
        <v>0.35136887222635405</v>
      </c>
    </row>
    <row r="121" spans="1:20" x14ac:dyDescent="0.25">
      <c r="A121" s="14" t="s">
        <v>47</v>
      </c>
      <c r="B121" s="6" t="s">
        <v>126</v>
      </c>
      <c r="C121" s="6" t="s">
        <v>207</v>
      </c>
      <c r="D121" s="6" t="s">
        <v>17</v>
      </c>
      <c r="E121" s="6" t="s">
        <v>26</v>
      </c>
      <c r="F121" s="6" t="s">
        <v>19</v>
      </c>
      <c r="G121" s="7">
        <v>14171</v>
      </c>
      <c r="H121" s="8">
        <f t="shared" si="28"/>
        <v>0.39599284636450011</v>
      </c>
      <c r="I121" s="6" t="s">
        <v>21</v>
      </c>
      <c r="J121" s="7">
        <v>8385</v>
      </c>
      <c r="K121" s="8">
        <f t="shared" si="29"/>
        <v>0.61204379562043798</v>
      </c>
      <c r="L121" s="6" t="s">
        <v>20</v>
      </c>
      <c r="M121" s="7">
        <v>35786</v>
      </c>
      <c r="N121" s="7">
        <v>13700</v>
      </c>
      <c r="O121" s="8">
        <f t="shared" si="30"/>
        <v>0.61716872519979882</v>
      </c>
      <c r="P121" s="15">
        <v>2000</v>
      </c>
    </row>
    <row r="122" spans="1:20" x14ac:dyDescent="0.25">
      <c r="A122" s="16" t="s">
        <v>47</v>
      </c>
      <c r="B122" s="17" t="s">
        <v>236</v>
      </c>
      <c r="C122" s="17" t="s">
        <v>208</v>
      </c>
      <c r="D122" s="17" t="s">
        <v>17</v>
      </c>
      <c r="E122" s="17" t="s">
        <v>26</v>
      </c>
      <c r="F122" s="17" t="s">
        <v>19</v>
      </c>
      <c r="G122" s="18">
        <v>5551</v>
      </c>
      <c r="H122" s="19">
        <f t="shared" si="28"/>
        <v>0.32861709685058016</v>
      </c>
      <c r="I122" s="17" t="s">
        <v>20</v>
      </c>
      <c r="J122" s="18">
        <v>2240</v>
      </c>
      <c r="K122" s="19">
        <f t="shared" si="29"/>
        <v>0.62032677928551649</v>
      </c>
      <c r="L122" s="17" t="s">
        <v>20</v>
      </c>
      <c r="M122" s="18">
        <v>16892</v>
      </c>
      <c r="N122" s="18">
        <v>3611</v>
      </c>
      <c r="O122" s="19">
        <f t="shared" si="30"/>
        <v>0.78623016812692403</v>
      </c>
      <c r="P122" s="20">
        <v>2000</v>
      </c>
    </row>
    <row r="123" spans="1:20" x14ac:dyDescent="0.25">
      <c r="A123" s="9" t="s">
        <v>27</v>
      </c>
      <c r="B123" s="10" t="s">
        <v>36</v>
      </c>
      <c r="C123" s="10" t="s">
        <v>61</v>
      </c>
      <c r="D123" s="10" t="s">
        <v>23</v>
      </c>
      <c r="E123" s="10" t="s">
        <v>18</v>
      </c>
      <c r="F123" s="10" t="s">
        <v>19</v>
      </c>
      <c r="G123" s="11">
        <v>145009</v>
      </c>
      <c r="H123" s="12">
        <f t="shared" si="28"/>
        <v>0.45485741889140874</v>
      </c>
      <c r="I123" s="10" t="s">
        <v>20</v>
      </c>
      <c r="J123" s="11">
        <v>134203</v>
      </c>
      <c r="K123" s="12">
        <f t="shared" si="29"/>
        <v>0.62393301470998452</v>
      </c>
      <c r="L123" s="10" t="s">
        <v>21</v>
      </c>
      <c r="M123" s="11">
        <v>318801</v>
      </c>
      <c r="N123" s="11">
        <v>215092</v>
      </c>
      <c r="O123" s="12">
        <f t="shared" si="30"/>
        <v>0.32530951910439426</v>
      </c>
      <c r="P123" s="13">
        <v>1998</v>
      </c>
    </row>
    <row r="124" spans="1:20" x14ac:dyDescent="0.25">
      <c r="A124" s="14" t="s">
        <v>38</v>
      </c>
      <c r="B124" s="6" t="s">
        <v>56</v>
      </c>
      <c r="C124" s="6" t="s">
        <v>113</v>
      </c>
      <c r="D124" s="6" t="s">
        <v>17</v>
      </c>
      <c r="E124" s="6" t="s">
        <v>26</v>
      </c>
      <c r="F124" s="6" t="s">
        <v>19</v>
      </c>
      <c r="G124" s="7">
        <v>6967</v>
      </c>
      <c r="H124" s="8">
        <f t="shared" si="28"/>
        <v>0.21038804167295788</v>
      </c>
      <c r="I124" s="6" t="s">
        <v>20</v>
      </c>
      <c r="J124" s="7">
        <v>14889</v>
      </c>
      <c r="K124" s="8">
        <f t="shared" si="29"/>
        <v>0.55986312702113261</v>
      </c>
      <c r="L124" s="6" t="s">
        <v>20</v>
      </c>
      <c r="M124" s="7">
        <v>33115</v>
      </c>
      <c r="N124" s="7">
        <v>26594</v>
      </c>
      <c r="O124" s="8">
        <f t="shared" si="30"/>
        <v>0.19691982485278575</v>
      </c>
      <c r="P124" s="15">
        <v>1998</v>
      </c>
    </row>
    <row r="125" spans="1:20" x14ac:dyDescent="0.25">
      <c r="A125" s="14" t="s">
        <v>38</v>
      </c>
      <c r="B125" s="6" t="s">
        <v>33</v>
      </c>
      <c r="C125" s="6" t="s">
        <v>114</v>
      </c>
      <c r="D125" s="6" t="s">
        <v>17</v>
      </c>
      <c r="E125" s="6" t="s">
        <v>26</v>
      </c>
      <c r="F125" s="6" t="s">
        <v>19</v>
      </c>
      <c r="G125" s="7">
        <v>1875</v>
      </c>
      <c r="H125" s="8">
        <f t="shared" si="28"/>
        <v>0.45620437956204379</v>
      </c>
      <c r="I125" s="6" t="s">
        <v>20</v>
      </c>
      <c r="J125" s="7">
        <v>1853</v>
      </c>
      <c r="K125" s="8">
        <f t="shared" si="29"/>
        <v>0.52776986613500432</v>
      </c>
      <c r="L125" s="6" t="s">
        <v>20</v>
      </c>
      <c r="M125" s="7">
        <v>4110</v>
      </c>
      <c r="N125" s="7">
        <v>3511</v>
      </c>
      <c r="O125" s="8">
        <f t="shared" si="30"/>
        <v>0.14574209245742092</v>
      </c>
      <c r="P125" s="15">
        <v>1998</v>
      </c>
    </row>
    <row r="126" spans="1:20" x14ac:dyDescent="0.25">
      <c r="A126" s="14" t="s">
        <v>43</v>
      </c>
      <c r="B126" s="6" t="s">
        <v>36</v>
      </c>
      <c r="C126" s="6" t="s">
        <v>145</v>
      </c>
      <c r="D126" s="6" t="s">
        <v>23</v>
      </c>
      <c r="E126" s="6" t="s">
        <v>26</v>
      </c>
      <c r="F126" s="6" t="s">
        <v>49</v>
      </c>
      <c r="G126" s="7">
        <v>120759</v>
      </c>
      <c r="H126" s="8">
        <f t="shared" si="28"/>
        <v>0.45879684508069662</v>
      </c>
      <c r="I126" s="6" t="s">
        <v>20</v>
      </c>
      <c r="J126" s="7">
        <v>117442</v>
      </c>
      <c r="K126" s="8">
        <f t="shared" si="29"/>
        <v>0.75158550867470031</v>
      </c>
      <c r="L126" s="6" t="s">
        <v>20</v>
      </c>
      <c r="M126" s="7">
        <v>263208</v>
      </c>
      <c r="N126" s="7">
        <v>156259</v>
      </c>
      <c r="O126" s="8">
        <f t="shared" si="30"/>
        <v>0.40632883498981792</v>
      </c>
      <c r="P126" s="15">
        <v>1998</v>
      </c>
    </row>
    <row r="127" spans="1:20" x14ac:dyDescent="0.25">
      <c r="A127" s="14" t="s">
        <v>43</v>
      </c>
      <c r="B127" s="6" t="s">
        <v>77</v>
      </c>
      <c r="C127" s="6" t="s">
        <v>146</v>
      </c>
      <c r="D127" s="6" t="s">
        <v>23</v>
      </c>
      <c r="E127" s="6" t="s">
        <v>26</v>
      </c>
      <c r="F127" s="6" t="s">
        <v>49</v>
      </c>
      <c r="G127" s="7">
        <v>19846</v>
      </c>
      <c r="H127" s="8">
        <f t="shared" si="28"/>
        <v>0.3117744089231011</v>
      </c>
      <c r="I127" s="6" t="s">
        <v>20</v>
      </c>
      <c r="J127" s="7">
        <v>19977</v>
      </c>
      <c r="K127" s="8">
        <f t="shared" si="29"/>
        <v>0.51518980812873938</v>
      </c>
      <c r="L127" s="6" t="s">
        <v>20</v>
      </c>
      <c r="M127" s="7">
        <v>63655</v>
      </c>
      <c r="N127" s="7">
        <v>38776</v>
      </c>
      <c r="O127" s="8">
        <f t="shared" si="30"/>
        <v>0.39084125363286465</v>
      </c>
      <c r="P127" s="15">
        <v>1998</v>
      </c>
    </row>
    <row r="128" spans="1:20" x14ac:dyDescent="0.25">
      <c r="A128" s="14" t="s">
        <v>43</v>
      </c>
      <c r="B128" s="6" t="s">
        <v>242</v>
      </c>
      <c r="C128" s="6" t="s">
        <v>147</v>
      </c>
      <c r="D128" s="6" t="s">
        <v>23</v>
      </c>
      <c r="E128" s="6" t="s">
        <v>26</v>
      </c>
      <c r="F128" s="6" t="s">
        <v>19</v>
      </c>
      <c r="G128" s="7">
        <v>34382</v>
      </c>
      <c r="H128" s="8">
        <f t="shared" si="28"/>
        <v>0.3751445717403164</v>
      </c>
      <c r="I128" s="6" t="s">
        <v>20</v>
      </c>
      <c r="J128" s="7">
        <v>31274</v>
      </c>
      <c r="K128" s="8">
        <f t="shared" si="29"/>
        <v>0.52588743715212971</v>
      </c>
      <c r="L128" s="6" t="s">
        <v>20</v>
      </c>
      <c r="M128" s="7">
        <v>91650</v>
      </c>
      <c r="N128" s="7">
        <v>59469</v>
      </c>
      <c r="O128" s="8">
        <f t="shared" si="30"/>
        <v>0.35112929623567923</v>
      </c>
      <c r="P128" s="15">
        <v>1998</v>
      </c>
    </row>
    <row r="129" spans="1:16" x14ac:dyDescent="0.25">
      <c r="A129" s="14" t="s">
        <v>45</v>
      </c>
      <c r="B129" s="6" t="s">
        <v>56</v>
      </c>
      <c r="C129" s="6" t="s">
        <v>160</v>
      </c>
      <c r="D129" s="6" t="s">
        <v>17</v>
      </c>
      <c r="E129" s="6" t="s">
        <v>26</v>
      </c>
      <c r="F129" s="6" t="s">
        <v>19</v>
      </c>
      <c r="G129" s="7">
        <v>9300</v>
      </c>
      <c r="H129" s="8">
        <f t="shared" si="28"/>
        <v>0.23340444221357762</v>
      </c>
      <c r="I129" s="6" t="s">
        <v>21</v>
      </c>
      <c r="J129" s="7">
        <v>18445</v>
      </c>
      <c r="K129" s="8">
        <f t="shared" si="29"/>
        <v>0.52914682425841986</v>
      </c>
      <c r="L129" s="6" t="s">
        <v>21</v>
      </c>
      <c r="M129" s="7">
        <v>39845</v>
      </c>
      <c r="N129" s="7">
        <v>34858</v>
      </c>
      <c r="O129" s="8">
        <f t="shared" si="30"/>
        <v>0.12515999498054964</v>
      </c>
      <c r="P129" s="15">
        <v>1998</v>
      </c>
    </row>
    <row r="130" spans="1:16" x14ac:dyDescent="0.25">
      <c r="A130" s="14" t="s">
        <v>47</v>
      </c>
      <c r="B130" s="6" t="s">
        <v>176</v>
      </c>
      <c r="C130" s="6" t="s">
        <v>209</v>
      </c>
      <c r="D130" s="6" t="s">
        <v>23</v>
      </c>
      <c r="E130" s="6" t="s">
        <v>26</v>
      </c>
      <c r="F130" s="6" t="s">
        <v>49</v>
      </c>
      <c r="G130" s="7">
        <v>18149</v>
      </c>
      <c r="H130" s="8">
        <f t="shared" si="28"/>
        <v>0.40117152961980546</v>
      </c>
      <c r="I130" s="6" t="s">
        <v>20</v>
      </c>
      <c r="J130" s="7">
        <v>15727</v>
      </c>
      <c r="K130" s="8">
        <f t="shared" si="29"/>
        <v>0.52363987480855034</v>
      </c>
      <c r="L130" s="6" t="s">
        <v>20</v>
      </c>
      <c r="M130" s="7">
        <v>45240</v>
      </c>
      <c r="N130" s="7">
        <v>30034</v>
      </c>
      <c r="O130" s="8">
        <f t="shared" si="30"/>
        <v>0.3361184792219275</v>
      </c>
      <c r="P130" s="15">
        <v>1998</v>
      </c>
    </row>
    <row r="131" spans="1:16" x14ac:dyDescent="0.25">
      <c r="A131" s="14" t="s">
        <v>47</v>
      </c>
      <c r="B131" s="6" t="s">
        <v>232</v>
      </c>
      <c r="C131" s="6" t="s">
        <v>210</v>
      </c>
      <c r="D131" s="6" t="s">
        <v>23</v>
      </c>
      <c r="E131" s="6" t="s">
        <v>26</v>
      </c>
      <c r="F131" s="6" t="s">
        <v>211</v>
      </c>
      <c r="G131" s="7">
        <v>9482</v>
      </c>
      <c r="H131" s="8">
        <f t="shared" si="28"/>
        <v>0.43946978123841307</v>
      </c>
      <c r="I131" s="6" t="s">
        <v>20</v>
      </c>
      <c r="J131" s="7">
        <v>13439</v>
      </c>
      <c r="K131" s="8">
        <f t="shared" si="29"/>
        <v>0.62137044571851308</v>
      </c>
      <c r="L131" s="6" t="s">
        <v>21</v>
      </c>
      <c r="M131" s="7">
        <v>21576</v>
      </c>
      <c r="N131" s="7">
        <v>21628</v>
      </c>
      <c r="O131" s="8">
        <f t="shared" si="30"/>
        <v>-2.410085279940675E-3</v>
      </c>
      <c r="P131" s="15">
        <v>1998</v>
      </c>
    </row>
    <row r="132" spans="1:16" x14ac:dyDescent="0.25">
      <c r="A132" s="14" t="s">
        <v>47</v>
      </c>
      <c r="B132" s="6" t="s">
        <v>167</v>
      </c>
      <c r="C132" s="6" t="s">
        <v>212</v>
      </c>
      <c r="D132" s="6" t="s">
        <v>23</v>
      </c>
      <c r="E132" s="6" t="s">
        <v>26</v>
      </c>
      <c r="F132" s="6" t="s">
        <v>49</v>
      </c>
      <c r="G132" s="7">
        <v>20686</v>
      </c>
      <c r="H132" s="8">
        <f t="shared" si="28"/>
        <v>0.44988147278223611</v>
      </c>
      <c r="I132" s="6" t="s">
        <v>20</v>
      </c>
      <c r="J132" s="7">
        <v>9172</v>
      </c>
      <c r="K132" s="8">
        <f t="shared" si="29"/>
        <v>0.52688419117647056</v>
      </c>
      <c r="L132" s="6" t="s">
        <v>20</v>
      </c>
      <c r="M132" s="7">
        <v>45981</v>
      </c>
      <c r="N132" s="7">
        <v>17408</v>
      </c>
      <c r="O132" s="8">
        <f t="shared" si="30"/>
        <v>0.62140884278288855</v>
      </c>
      <c r="P132" s="15">
        <v>1998</v>
      </c>
    </row>
    <row r="133" spans="1:16" x14ac:dyDescent="0.25">
      <c r="A133" s="14" t="s">
        <v>47</v>
      </c>
      <c r="B133" s="6" t="s">
        <v>79</v>
      </c>
      <c r="C133" s="6" t="s">
        <v>213</v>
      </c>
      <c r="D133" s="6" t="s">
        <v>17</v>
      </c>
      <c r="E133" s="6" t="s">
        <v>26</v>
      </c>
      <c r="F133" s="6" t="s">
        <v>49</v>
      </c>
      <c r="G133" s="7">
        <v>5451</v>
      </c>
      <c r="H133" s="8">
        <f t="shared" si="28"/>
        <v>0.45199004975124379</v>
      </c>
      <c r="I133" s="6" t="s">
        <v>20</v>
      </c>
      <c r="J133" s="7">
        <v>2646</v>
      </c>
      <c r="K133" s="8">
        <f t="shared" si="29"/>
        <v>0.56261960450776105</v>
      </c>
      <c r="L133" s="6" t="s">
        <v>20</v>
      </c>
      <c r="M133" s="7">
        <v>12060</v>
      </c>
      <c r="N133" s="7">
        <v>4703</v>
      </c>
      <c r="O133" s="8">
        <f t="shared" si="30"/>
        <v>0.61003316749585401</v>
      </c>
      <c r="P133" s="15">
        <v>1998</v>
      </c>
    </row>
    <row r="134" spans="1:16" x14ac:dyDescent="0.25">
      <c r="A134" s="16" t="s">
        <v>47</v>
      </c>
      <c r="B134" s="17" t="s">
        <v>180</v>
      </c>
      <c r="C134" s="17" t="s">
        <v>214</v>
      </c>
      <c r="D134" s="17" t="s">
        <v>17</v>
      </c>
      <c r="E134" s="17" t="s">
        <v>26</v>
      </c>
      <c r="F134" s="17" t="s">
        <v>211</v>
      </c>
      <c r="G134" s="18">
        <v>6673</v>
      </c>
      <c r="H134" s="19">
        <f t="shared" si="28"/>
        <v>0.47454131702460534</v>
      </c>
      <c r="I134" s="17" t="s">
        <v>20</v>
      </c>
      <c r="J134" s="18">
        <v>6057</v>
      </c>
      <c r="K134" s="19">
        <f t="shared" si="29"/>
        <v>0.60509490509490504</v>
      </c>
      <c r="L134" s="17" t="s">
        <v>20</v>
      </c>
      <c r="M134" s="18">
        <v>14062</v>
      </c>
      <c r="N134" s="18">
        <v>10010</v>
      </c>
      <c r="O134" s="19">
        <f t="shared" si="30"/>
        <v>0.288152467643294</v>
      </c>
      <c r="P134" s="20">
        <v>1998</v>
      </c>
    </row>
    <row r="135" spans="1:16" x14ac:dyDescent="0.25">
      <c r="A135" s="9" t="s">
        <v>15</v>
      </c>
      <c r="B135" s="10" t="s">
        <v>36</v>
      </c>
      <c r="C135" s="10" t="s">
        <v>46</v>
      </c>
      <c r="D135" s="10" t="s">
        <v>23</v>
      </c>
      <c r="E135" s="10" t="s">
        <v>26</v>
      </c>
      <c r="F135" s="10" t="s">
        <v>19</v>
      </c>
      <c r="G135" s="11">
        <v>141360</v>
      </c>
      <c r="H135" s="12">
        <f t="shared" si="28"/>
        <v>0.44773282994007424</v>
      </c>
      <c r="I135" s="10" t="s">
        <v>20</v>
      </c>
      <c r="J135" s="11">
        <v>141747</v>
      </c>
      <c r="K135" s="12">
        <f t="shared" si="29"/>
        <v>0.61585752643790026</v>
      </c>
      <c r="L135" s="10" t="s">
        <v>20</v>
      </c>
      <c r="M135" s="11">
        <v>315724</v>
      </c>
      <c r="N135" s="11">
        <v>230162</v>
      </c>
      <c r="O135" s="12">
        <f t="shared" si="30"/>
        <v>0.27100252118939328</v>
      </c>
      <c r="P135" s="13">
        <v>1996</v>
      </c>
    </row>
    <row r="136" spans="1:16" x14ac:dyDescent="0.25">
      <c r="A136" s="14" t="s">
        <v>15</v>
      </c>
      <c r="B136" s="6" t="s">
        <v>242</v>
      </c>
      <c r="C136" s="6" t="s">
        <v>48</v>
      </c>
      <c r="D136" s="6" t="s">
        <v>23</v>
      </c>
      <c r="E136" s="6" t="s">
        <v>26</v>
      </c>
      <c r="F136" s="6" t="s">
        <v>49</v>
      </c>
      <c r="G136" s="7">
        <v>25092</v>
      </c>
      <c r="H136" s="8">
        <f t="shared" si="28"/>
        <v>0.46776779389284517</v>
      </c>
      <c r="I136" s="6" t="s">
        <v>20</v>
      </c>
      <c r="J136" s="7">
        <v>24668</v>
      </c>
      <c r="K136" s="8">
        <f t="shared" si="29"/>
        <v>0.60973379143287931</v>
      </c>
      <c r="L136" s="6" t="s">
        <v>20</v>
      </c>
      <c r="M136" s="7">
        <v>53642</v>
      </c>
      <c r="N136" s="7">
        <v>40457</v>
      </c>
      <c r="O136" s="8">
        <f t="shared" si="30"/>
        <v>0.24579620446664927</v>
      </c>
      <c r="P136" s="15">
        <v>1996</v>
      </c>
    </row>
    <row r="137" spans="1:16" x14ac:dyDescent="0.25">
      <c r="A137" s="14" t="s">
        <v>15</v>
      </c>
      <c r="B137" s="6" t="s">
        <v>56</v>
      </c>
      <c r="C137" s="6" t="s">
        <v>50</v>
      </c>
      <c r="D137" s="6" t="s">
        <v>23</v>
      </c>
      <c r="E137" s="6" t="s">
        <v>26</v>
      </c>
      <c r="F137" s="6" t="s">
        <v>49</v>
      </c>
      <c r="G137" s="7">
        <v>16630</v>
      </c>
      <c r="H137" s="8">
        <f t="shared" si="28"/>
        <v>0.26088729919678716</v>
      </c>
      <c r="I137" s="6" t="s">
        <v>21</v>
      </c>
      <c r="J137" s="7">
        <v>26028</v>
      </c>
      <c r="K137" s="8">
        <f t="shared" si="29"/>
        <v>0.51999840172613576</v>
      </c>
      <c r="L137" s="6" t="s">
        <v>20</v>
      </c>
      <c r="M137" s="7">
        <v>63744</v>
      </c>
      <c r="N137" s="7">
        <v>50054</v>
      </c>
      <c r="O137" s="8">
        <f t="shared" si="30"/>
        <v>0.21476531124497991</v>
      </c>
      <c r="P137" s="15">
        <v>1996</v>
      </c>
    </row>
    <row r="138" spans="1:16" x14ac:dyDescent="0.25">
      <c r="A138" s="14" t="s">
        <v>15</v>
      </c>
      <c r="B138" s="6" t="s">
        <v>36</v>
      </c>
      <c r="C138" s="6" t="s">
        <v>51</v>
      </c>
      <c r="D138" s="6" t="s">
        <v>17</v>
      </c>
      <c r="E138" s="6" t="s">
        <v>26</v>
      </c>
      <c r="F138" s="6" t="s">
        <v>19</v>
      </c>
      <c r="G138" s="7">
        <v>80694</v>
      </c>
      <c r="H138" s="8">
        <f t="shared" si="28"/>
        <v>0.37545539565332703</v>
      </c>
      <c r="I138" s="6" t="s">
        <v>20</v>
      </c>
      <c r="J138" s="7">
        <v>81622</v>
      </c>
      <c r="K138" s="8">
        <f t="shared" si="29"/>
        <v>0.59252430074118168</v>
      </c>
      <c r="L138" s="6" t="s">
        <v>21</v>
      </c>
      <c r="M138" s="7">
        <v>214923</v>
      </c>
      <c r="N138" s="7">
        <v>137753</v>
      </c>
      <c r="O138" s="8">
        <f t="shared" si="30"/>
        <v>0.3590588257189784</v>
      </c>
      <c r="P138" s="15">
        <v>1996</v>
      </c>
    </row>
    <row r="139" spans="1:16" x14ac:dyDescent="0.25">
      <c r="A139" s="14" t="s">
        <v>15</v>
      </c>
      <c r="B139" s="6" t="s">
        <v>242</v>
      </c>
      <c r="C139" s="6" t="s">
        <v>52</v>
      </c>
      <c r="D139" s="6" t="s">
        <v>17</v>
      </c>
      <c r="E139" s="6" t="s">
        <v>26</v>
      </c>
      <c r="F139" s="6" t="s">
        <v>19</v>
      </c>
      <c r="G139" s="7">
        <v>7977</v>
      </c>
      <c r="H139" s="8">
        <f t="shared" si="28"/>
        <v>0.39454941141557026</v>
      </c>
      <c r="I139" s="6" t="s">
        <v>20</v>
      </c>
      <c r="J139" s="7">
        <v>9124</v>
      </c>
      <c r="K139" s="8">
        <f t="shared" si="29"/>
        <v>0.63862252397284247</v>
      </c>
      <c r="L139" s="6" t="s">
        <v>21</v>
      </c>
      <c r="M139" s="7">
        <v>20218</v>
      </c>
      <c r="N139" s="7">
        <v>14287</v>
      </c>
      <c r="O139" s="8">
        <f t="shared" si="30"/>
        <v>0.29335245820555939</v>
      </c>
      <c r="P139" s="15">
        <v>1996</v>
      </c>
    </row>
    <row r="140" spans="1:16" x14ac:dyDescent="0.25">
      <c r="A140" s="14" t="s">
        <v>15</v>
      </c>
      <c r="B140" s="6" t="s">
        <v>151</v>
      </c>
      <c r="C140" s="6" t="s">
        <v>53</v>
      </c>
      <c r="D140" s="6" t="s">
        <v>17</v>
      </c>
      <c r="E140" s="6" t="s">
        <v>26</v>
      </c>
      <c r="F140" s="6" t="s">
        <v>49</v>
      </c>
      <c r="G140" s="7">
        <v>4065</v>
      </c>
      <c r="H140" s="8">
        <f t="shared" si="28"/>
        <v>0.46293132900580797</v>
      </c>
      <c r="I140" s="6" t="s">
        <v>20</v>
      </c>
      <c r="J140" s="7">
        <v>5395</v>
      </c>
      <c r="K140" s="8">
        <f t="shared" si="29"/>
        <v>0.68972129890053691</v>
      </c>
      <c r="L140" s="6" t="s">
        <v>20</v>
      </c>
      <c r="M140" s="7">
        <v>8781</v>
      </c>
      <c r="N140" s="7">
        <v>7822</v>
      </c>
      <c r="O140" s="8">
        <f t="shared" si="30"/>
        <v>0.109213073681813</v>
      </c>
      <c r="P140" s="15">
        <v>1996</v>
      </c>
    </row>
    <row r="141" spans="1:16" x14ac:dyDescent="0.25">
      <c r="A141" s="14" t="s">
        <v>27</v>
      </c>
      <c r="B141" s="6" t="s">
        <v>36</v>
      </c>
      <c r="C141" s="6" t="s">
        <v>63</v>
      </c>
      <c r="D141" s="6" t="s">
        <v>23</v>
      </c>
      <c r="E141" s="6" t="s">
        <v>26</v>
      </c>
      <c r="F141" s="6" t="s">
        <v>19</v>
      </c>
      <c r="G141" s="7">
        <v>129328</v>
      </c>
      <c r="H141" s="8">
        <f t="shared" si="28"/>
        <v>0.39991712715724503</v>
      </c>
      <c r="I141" s="6" t="s">
        <v>20</v>
      </c>
      <c r="J141" s="7">
        <v>123273</v>
      </c>
      <c r="K141" s="8">
        <f t="shared" si="29"/>
        <v>0.54745663353673157</v>
      </c>
      <c r="L141" s="6" t="s">
        <v>20</v>
      </c>
      <c r="M141" s="7">
        <v>323387</v>
      </c>
      <c r="N141" s="7">
        <v>225174</v>
      </c>
      <c r="O141" s="8">
        <f t="shared" si="30"/>
        <v>0.30370113826467976</v>
      </c>
      <c r="P141" s="15">
        <v>1996</v>
      </c>
    </row>
    <row r="142" spans="1:16" x14ac:dyDescent="0.25">
      <c r="A142" s="14" t="s">
        <v>27</v>
      </c>
      <c r="B142" s="6" t="s">
        <v>54</v>
      </c>
      <c r="C142" s="6" t="s">
        <v>64</v>
      </c>
      <c r="D142" s="6" t="s">
        <v>23</v>
      </c>
      <c r="E142" s="6" t="s">
        <v>26</v>
      </c>
      <c r="F142" s="6" t="s">
        <v>19</v>
      </c>
      <c r="G142" s="7">
        <v>36843</v>
      </c>
      <c r="H142" s="8">
        <f t="shared" si="28"/>
        <v>0.47271584187633919</v>
      </c>
      <c r="I142" s="6" t="s">
        <v>20</v>
      </c>
      <c r="J142" s="7">
        <v>30592</v>
      </c>
      <c r="K142" s="8">
        <f t="shared" si="29"/>
        <v>0.52465314102454164</v>
      </c>
      <c r="L142" s="6" t="s">
        <v>21</v>
      </c>
      <c r="M142" s="7">
        <v>77939</v>
      </c>
      <c r="N142" s="7">
        <v>58309</v>
      </c>
      <c r="O142" s="8">
        <f t="shared" si="30"/>
        <v>0.25186363694684305</v>
      </c>
      <c r="P142" s="15">
        <v>1996</v>
      </c>
    </row>
    <row r="143" spans="1:16" x14ac:dyDescent="0.25">
      <c r="A143" s="14" t="s">
        <v>27</v>
      </c>
      <c r="B143" s="6" t="s">
        <v>77</v>
      </c>
      <c r="C143" s="6" t="s">
        <v>65</v>
      </c>
      <c r="D143" s="6" t="s">
        <v>23</v>
      </c>
      <c r="E143" s="6" t="s">
        <v>26</v>
      </c>
      <c r="F143" s="6" t="s">
        <v>19</v>
      </c>
      <c r="G143" s="7">
        <v>24732</v>
      </c>
      <c r="H143" s="8">
        <f t="shared" si="28"/>
        <v>0.32411605902550256</v>
      </c>
      <c r="I143" s="6" t="s">
        <v>21</v>
      </c>
      <c r="J143" s="7">
        <v>31435</v>
      </c>
      <c r="K143" s="8">
        <f t="shared" si="29"/>
        <v>0.51317421966827736</v>
      </c>
      <c r="L143" s="6" t="s">
        <v>21</v>
      </c>
      <c r="M143" s="7">
        <v>76306</v>
      </c>
      <c r="N143" s="7">
        <v>61256</v>
      </c>
      <c r="O143" s="8">
        <f t="shared" si="30"/>
        <v>0.19723219668178124</v>
      </c>
      <c r="P143" s="15">
        <v>1996</v>
      </c>
    </row>
    <row r="144" spans="1:16" x14ac:dyDescent="0.25">
      <c r="A144" s="14" t="s">
        <v>27</v>
      </c>
      <c r="B144" s="6" t="s">
        <v>77</v>
      </c>
      <c r="C144" s="6" t="s">
        <v>66</v>
      </c>
      <c r="D144" s="6" t="s">
        <v>17</v>
      </c>
      <c r="E144" s="6" t="s">
        <v>26</v>
      </c>
      <c r="F144" s="6" t="s">
        <v>19</v>
      </c>
      <c r="G144" s="7">
        <v>5422</v>
      </c>
      <c r="H144" s="8">
        <f t="shared" si="28"/>
        <v>0.38987560221471201</v>
      </c>
      <c r="I144" s="6" t="s">
        <v>20</v>
      </c>
      <c r="J144" s="7">
        <v>5991</v>
      </c>
      <c r="K144" s="8">
        <f t="shared" si="29"/>
        <v>0.69598048327137552</v>
      </c>
      <c r="L144" s="6" t="s">
        <v>20</v>
      </c>
      <c r="M144" s="7">
        <v>13907</v>
      </c>
      <c r="N144" s="7">
        <v>8608</v>
      </c>
      <c r="O144" s="8">
        <f t="shared" si="30"/>
        <v>0.38103113539943911</v>
      </c>
      <c r="P144" s="15">
        <v>1996</v>
      </c>
    </row>
    <row r="145" spans="1:20" x14ac:dyDescent="0.25">
      <c r="A145" s="14" t="s">
        <v>30</v>
      </c>
      <c r="B145" s="6" t="s">
        <v>77</v>
      </c>
      <c r="C145" s="6" t="s">
        <v>68</v>
      </c>
      <c r="D145" s="6" t="s">
        <v>23</v>
      </c>
      <c r="E145" s="6" t="s">
        <v>26</v>
      </c>
      <c r="F145" s="6" t="s">
        <v>19</v>
      </c>
      <c r="G145" s="7">
        <v>68588</v>
      </c>
      <c r="H145" s="8">
        <f t="shared" si="28"/>
        <v>0.48415628419157875</v>
      </c>
      <c r="I145" s="6" t="s">
        <v>20</v>
      </c>
      <c r="J145" s="7">
        <v>75587</v>
      </c>
      <c r="K145" s="8">
        <f t="shared" si="29"/>
        <v>0.64458827943784969</v>
      </c>
      <c r="L145" s="6" t="s">
        <v>21</v>
      </c>
      <c r="M145" s="7">
        <v>141665</v>
      </c>
      <c r="N145" s="7">
        <v>117264</v>
      </c>
      <c r="O145" s="8">
        <f t="shared" si="30"/>
        <v>0.17224437934563935</v>
      </c>
      <c r="P145" s="15">
        <v>1996</v>
      </c>
    </row>
    <row r="146" spans="1:20" x14ac:dyDescent="0.25">
      <c r="A146" s="14" t="s">
        <v>30</v>
      </c>
      <c r="B146" s="6" t="s">
        <v>126</v>
      </c>
      <c r="C146" s="6" t="s">
        <v>69</v>
      </c>
      <c r="D146" s="6" t="s">
        <v>23</v>
      </c>
      <c r="E146" s="6" t="s">
        <v>26</v>
      </c>
      <c r="F146" s="6" t="s">
        <v>19</v>
      </c>
      <c r="G146" s="7">
        <v>16753</v>
      </c>
      <c r="H146" s="8">
        <f t="shared" ref="H146:H177" si="32">G146/M146</f>
        <v>0.24884511979561219</v>
      </c>
      <c r="I146" s="6" t="s">
        <v>21</v>
      </c>
      <c r="J146" s="7">
        <v>23633</v>
      </c>
      <c r="K146" s="8">
        <f t="shared" ref="K146:K177" si="33">J146/N146</f>
        <v>0.56179428055245206</v>
      </c>
      <c r="L146" s="6" t="s">
        <v>21</v>
      </c>
      <c r="M146" s="7">
        <v>67323</v>
      </c>
      <c r="N146" s="7">
        <v>42067</v>
      </c>
      <c r="O146" s="8">
        <f t="shared" ref="O146:O177" si="34">(M146-N146)/M146</f>
        <v>0.37514668092628078</v>
      </c>
      <c r="P146" s="15">
        <v>1996</v>
      </c>
    </row>
    <row r="147" spans="1:20" x14ac:dyDescent="0.25">
      <c r="A147" s="14" t="s">
        <v>30</v>
      </c>
      <c r="B147" s="6" t="s">
        <v>237</v>
      </c>
      <c r="C147" s="6" t="s">
        <v>70</v>
      </c>
      <c r="D147" s="6" t="s">
        <v>23</v>
      </c>
      <c r="E147" s="6" t="s">
        <v>26</v>
      </c>
      <c r="F147" s="6" t="s">
        <v>19</v>
      </c>
      <c r="G147" s="7">
        <v>21142</v>
      </c>
      <c r="H147" s="8">
        <f t="shared" si="32"/>
        <v>0.47366416489302116</v>
      </c>
      <c r="I147" s="6" t="s">
        <v>20</v>
      </c>
      <c r="J147" s="7">
        <v>23439</v>
      </c>
      <c r="K147" s="8">
        <f t="shared" si="33"/>
        <v>0.65073988728171239</v>
      </c>
      <c r="L147" s="6" t="s">
        <v>21</v>
      </c>
      <c r="M147" s="7">
        <v>44635</v>
      </c>
      <c r="N147" s="7">
        <v>36019</v>
      </c>
      <c r="O147" s="8">
        <f t="shared" si="34"/>
        <v>0.19303237369777082</v>
      </c>
      <c r="P147" s="15">
        <v>1996</v>
      </c>
    </row>
    <row r="148" spans="1:20" x14ac:dyDescent="0.25">
      <c r="A148" s="14" t="s">
        <v>30</v>
      </c>
      <c r="B148" s="6" t="s">
        <v>77</v>
      </c>
      <c r="C148" s="6" t="s">
        <v>71</v>
      </c>
      <c r="D148" s="6" t="s">
        <v>17</v>
      </c>
      <c r="E148" s="6" t="s">
        <v>26</v>
      </c>
      <c r="F148" s="6" t="s">
        <v>49</v>
      </c>
      <c r="G148" s="7">
        <v>10961</v>
      </c>
      <c r="H148" s="8">
        <f t="shared" si="32"/>
        <v>0.47681398990777796</v>
      </c>
      <c r="I148" s="6" t="s">
        <v>20</v>
      </c>
      <c r="J148" s="7">
        <v>7803</v>
      </c>
      <c r="K148" s="8">
        <f t="shared" si="33"/>
        <v>0.50794167426116388</v>
      </c>
      <c r="L148" s="6" t="s">
        <v>20</v>
      </c>
      <c r="M148" s="7">
        <v>22988</v>
      </c>
      <c r="N148" s="7">
        <v>15362</v>
      </c>
      <c r="O148" s="8">
        <f t="shared" si="34"/>
        <v>0.33173829824256135</v>
      </c>
      <c r="P148" s="15">
        <v>1996</v>
      </c>
    </row>
    <row r="149" spans="1:20" x14ac:dyDescent="0.25">
      <c r="A149" s="14" t="s">
        <v>76</v>
      </c>
      <c r="B149" s="6" t="s">
        <v>36</v>
      </c>
      <c r="C149" s="6" t="s">
        <v>96</v>
      </c>
      <c r="D149" s="6" t="s">
        <v>17</v>
      </c>
      <c r="E149" s="6" t="s">
        <v>26</v>
      </c>
      <c r="F149" s="6" t="s">
        <v>19</v>
      </c>
      <c r="G149" s="7">
        <v>187177</v>
      </c>
      <c r="H149" s="8">
        <f t="shared" si="32"/>
        <v>0.41906393077431126</v>
      </c>
      <c r="I149" s="6" t="s">
        <v>20</v>
      </c>
      <c r="J149" s="7">
        <v>169240</v>
      </c>
      <c r="K149" s="8">
        <f t="shared" si="33"/>
        <v>0.52755610972568578</v>
      </c>
      <c r="L149" s="6" t="s">
        <v>20</v>
      </c>
      <c r="M149" s="7">
        <v>446655</v>
      </c>
      <c r="N149" s="7">
        <v>320800</v>
      </c>
      <c r="O149" s="8">
        <f t="shared" si="34"/>
        <v>0.28177228509699881</v>
      </c>
      <c r="P149" s="15">
        <v>1996</v>
      </c>
    </row>
    <row r="150" spans="1:20" x14ac:dyDescent="0.25">
      <c r="A150" s="14" t="s">
        <v>38</v>
      </c>
      <c r="B150" s="6" t="s">
        <v>54</v>
      </c>
      <c r="C150" s="6" t="s">
        <v>115</v>
      </c>
      <c r="D150" s="6" t="s">
        <v>23</v>
      </c>
      <c r="E150" s="6" t="s">
        <v>26</v>
      </c>
      <c r="F150" s="6" t="s">
        <v>49</v>
      </c>
      <c r="G150" s="7">
        <v>6796</v>
      </c>
      <c r="H150" s="8">
        <f t="shared" si="32"/>
        <v>0.46112091192834848</v>
      </c>
      <c r="I150" s="6" t="s">
        <v>20</v>
      </c>
      <c r="J150" s="7">
        <v>4360</v>
      </c>
      <c r="K150" s="8">
        <f t="shared" si="33"/>
        <v>0.54134591507325558</v>
      </c>
      <c r="L150" s="6" t="s">
        <v>20</v>
      </c>
      <c r="M150" s="7">
        <v>14738</v>
      </c>
      <c r="N150" s="7">
        <v>8054</v>
      </c>
      <c r="O150" s="8">
        <f t="shared" si="34"/>
        <v>0.45352150902429095</v>
      </c>
      <c r="P150" s="15">
        <v>1996</v>
      </c>
      <c r="Q150">
        <v>1996</v>
      </c>
      <c r="R150" s="6" t="s">
        <v>256</v>
      </c>
      <c r="S150" s="6" t="s">
        <v>257</v>
      </c>
      <c r="T150" s="6" t="s">
        <v>258</v>
      </c>
    </row>
    <row r="151" spans="1:20" x14ac:dyDescent="0.25">
      <c r="A151" s="14" t="s">
        <v>38</v>
      </c>
      <c r="B151" s="6" t="s">
        <v>56</v>
      </c>
      <c r="C151" s="6" t="s">
        <v>116</v>
      </c>
      <c r="D151" s="6" t="s">
        <v>23</v>
      </c>
      <c r="E151" s="6" t="s">
        <v>26</v>
      </c>
      <c r="F151" s="6" t="s">
        <v>24</v>
      </c>
      <c r="G151" s="7">
        <v>7783</v>
      </c>
      <c r="H151" s="8">
        <f t="shared" si="32"/>
        <v>0.3584158415841584</v>
      </c>
      <c r="I151" s="6" t="s">
        <v>21</v>
      </c>
      <c r="J151" s="7">
        <v>9069</v>
      </c>
      <c r="K151" s="8">
        <f t="shared" si="33"/>
        <v>0.53837934105075691</v>
      </c>
      <c r="L151" s="6" t="s">
        <v>20</v>
      </c>
      <c r="M151" s="7">
        <v>21715</v>
      </c>
      <c r="N151" s="7">
        <v>16845</v>
      </c>
      <c r="O151" s="8">
        <f t="shared" si="34"/>
        <v>0.22426893852175916</v>
      </c>
      <c r="P151" s="15">
        <v>1996</v>
      </c>
      <c r="R151" s="54">
        <f>SUM(M135:M165)</f>
        <v>3339224</v>
      </c>
      <c r="S151" s="54">
        <f>SUM(N135:N165)</f>
        <v>2186718</v>
      </c>
      <c r="T151" s="8">
        <f t="shared" ref="T151" si="35">(R151-S151)/R151</f>
        <v>0.34514186529564955</v>
      </c>
    </row>
    <row r="152" spans="1:20" x14ac:dyDescent="0.25">
      <c r="A152" s="14" t="s">
        <v>38</v>
      </c>
      <c r="B152" s="6" t="s">
        <v>242</v>
      </c>
      <c r="C152" s="6" t="s">
        <v>117</v>
      </c>
      <c r="D152" s="6" t="s">
        <v>17</v>
      </c>
      <c r="E152" s="6" t="s">
        <v>26</v>
      </c>
      <c r="F152" s="6" t="s">
        <v>19</v>
      </c>
      <c r="G152" s="7">
        <v>15293</v>
      </c>
      <c r="H152" s="8">
        <f t="shared" si="32"/>
        <v>0.26961320122703714</v>
      </c>
      <c r="I152" s="6" t="s">
        <v>20</v>
      </c>
      <c r="J152" s="7">
        <v>23947</v>
      </c>
      <c r="K152" s="8">
        <f t="shared" si="33"/>
        <v>0.56460131088791432</v>
      </c>
      <c r="L152" s="6" t="s">
        <v>21</v>
      </c>
      <c r="M152" s="7">
        <v>56722</v>
      </c>
      <c r="N152" s="7">
        <v>42414</v>
      </c>
      <c r="O152" s="8">
        <f t="shared" si="34"/>
        <v>0.25224780508444694</v>
      </c>
      <c r="P152" s="15">
        <v>1996</v>
      </c>
    </row>
    <row r="153" spans="1:20" x14ac:dyDescent="0.25">
      <c r="A153" s="14" t="s">
        <v>41</v>
      </c>
      <c r="B153" s="6" t="s">
        <v>151</v>
      </c>
      <c r="C153" s="6" t="s">
        <v>134</v>
      </c>
      <c r="D153" s="6" t="s">
        <v>23</v>
      </c>
      <c r="E153" s="6" t="s">
        <v>26</v>
      </c>
      <c r="F153" s="6" t="s">
        <v>19</v>
      </c>
      <c r="G153" s="7">
        <v>12327</v>
      </c>
      <c r="H153" s="8">
        <f t="shared" si="32"/>
        <v>0.23397995596386001</v>
      </c>
      <c r="I153" s="6" t="s">
        <v>21</v>
      </c>
      <c r="J153" s="7">
        <v>16285</v>
      </c>
      <c r="K153" s="8">
        <f t="shared" si="33"/>
        <v>0.52274259300869896</v>
      </c>
      <c r="L153" s="6" t="s">
        <v>21</v>
      </c>
      <c r="M153" s="7">
        <v>52684</v>
      </c>
      <c r="N153" s="7">
        <v>31153</v>
      </c>
      <c r="O153" s="8">
        <f t="shared" si="34"/>
        <v>0.40868195277503605</v>
      </c>
      <c r="P153" s="15">
        <v>1996</v>
      </c>
    </row>
    <row r="154" spans="1:20" x14ac:dyDescent="0.25">
      <c r="A154" s="14" t="s">
        <v>41</v>
      </c>
      <c r="B154" s="6" t="s">
        <v>151</v>
      </c>
      <c r="C154" s="6" t="s">
        <v>135</v>
      </c>
      <c r="D154" s="6" t="s">
        <v>17</v>
      </c>
      <c r="E154" s="6" t="s">
        <v>26</v>
      </c>
      <c r="F154" s="6" t="s">
        <v>49</v>
      </c>
      <c r="G154" s="7">
        <v>6201</v>
      </c>
      <c r="H154" s="8">
        <f t="shared" si="32"/>
        <v>0.3230023960829253</v>
      </c>
      <c r="I154" s="6" t="s">
        <v>21</v>
      </c>
      <c r="J154" s="7">
        <v>5355</v>
      </c>
      <c r="K154" s="8">
        <f t="shared" si="33"/>
        <v>0.53646563814866766</v>
      </c>
      <c r="L154" s="6" t="s">
        <v>20</v>
      </c>
      <c r="M154" s="7">
        <v>19198</v>
      </c>
      <c r="N154" s="7">
        <v>9982</v>
      </c>
      <c r="O154" s="8">
        <f t="shared" si="34"/>
        <v>0.48005000520887592</v>
      </c>
      <c r="P154" s="15">
        <v>1996</v>
      </c>
    </row>
    <row r="155" spans="1:20" x14ac:dyDescent="0.25">
      <c r="A155" s="14" t="s">
        <v>41</v>
      </c>
      <c r="B155" s="6" t="s">
        <v>123</v>
      </c>
      <c r="C155" s="6" t="s">
        <v>136</v>
      </c>
      <c r="D155" s="6" t="s">
        <v>17</v>
      </c>
      <c r="E155" s="6" t="s">
        <v>26</v>
      </c>
      <c r="F155" s="6" t="s">
        <v>19</v>
      </c>
      <c r="G155" s="7">
        <v>6583</v>
      </c>
      <c r="H155" s="8">
        <f t="shared" si="32"/>
        <v>0.28876606571040048</v>
      </c>
      <c r="I155" s="6" t="s">
        <v>21</v>
      </c>
      <c r="J155" s="7">
        <v>3398</v>
      </c>
      <c r="K155" s="8">
        <f t="shared" si="33"/>
        <v>0.63860176658522838</v>
      </c>
      <c r="L155" s="6" t="s">
        <v>20</v>
      </c>
      <c r="M155" s="7">
        <v>22797</v>
      </c>
      <c r="N155" s="7">
        <v>5321</v>
      </c>
      <c r="O155" s="8">
        <f t="shared" si="34"/>
        <v>0.76659209545115581</v>
      </c>
      <c r="P155" s="15">
        <v>1996</v>
      </c>
    </row>
    <row r="156" spans="1:20" x14ac:dyDescent="0.25">
      <c r="A156" s="14" t="s">
        <v>47</v>
      </c>
      <c r="B156" s="6" t="s">
        <v>36</v>
      </c>
      <c r="C156" s="6" t="s">
        <v>215</v>
      </c>
      <c r="D156" s="6" t="s">
        <v>23</v>
      </c>
      <c r="E156" s="6" t="s">
        <v>26</v>
      </c>
      <c r="F156" s="6" t="s">
        <v>211</v>
      </c>
      <c r="G156" s="7">
        <v>322218</v>
      </c>
      <c r="H156" s="8">
        <f t="shared" si="32"/>
        <v>0.36178944401840063</v>
      </c>
      <c r="I156" s="6" t="s">
        <v>20</v>
      </c>
      <c r="J156" s="7">
        <v>246614</v>
      </c>
      <c r="K156" s="8">
        <f t="shared" si="33"/>
        <v>0.51175878562757449</v>
      </c>
      <c r="L156" s="6" t="s">
        <v>20</v>
      </c>
      <c r="M156" s="7">
        <v>890623</v>
      </c>
      <c r="N156" s="7">
        <v>481895</v>
      </c>
      <c r="O156" s="8">
        <f t="shared" si="34"/>
        <v>0.4589236972321622</v>
      </c>
      <c r="P156" s="15">
        <v>1996</v>
      </c>
    </row>
    <row r="157" spans="1:20" x14ac:dyDescent="0.25">
      <c r="A157" s="14" t="s">
        <v>47</v>
      </c>
      <c r="B157" s="6" t="s">
        <v>54</v>
      </c>
      <c r="C157" s="6" t="s">
        <v>216</v>
      </c>
      <c r="D157" s="6" t="s">
        <v>23</v>
      </c>
      <c r="E157" s="6" t="s">
        <v>26</v>
      </c>
      <c r="F157" s="6" t="s">
        <v>19</v>
      </c>
      <c r="G157" s="7">
        <v>36142</v>
      </c>
      <c r="H157" s="8">
        <f t="shared" si="32"/>
        <v>0.42494003668344071</v>
      </c>
      <c r="I157" s="6" t="s">
        <v>20</v>
      </c>
      <c r="J157" s="7">
        <v>31659</v>
      </c>
      <c r="K157" s="8">
        <f t="shared" si="33"/>
        <v>0.55814322485102785</v>
      </c>
      <c r="L157" s="6" t="s">
        <v>21</v>
      </c>
      <c r="M157" s="7">
        <v>85052</v>
      </c>
      <c r="N157" s="7">
        <v>56722</v>
      </c>
      <c r="O157" s="8">
        <f t="shared" si="34"/>
        <v>0.33309034473028265</v>
      </c>
      <c r="P157" s="15">
        <v>1996</v>
      </c>
    </row>
    <row r="158" spans="1:20" x14ac:dyDescent="0.25">
      <c r="A158" s="14" t="s">
        <v>47</v>
      </c>
      <c r="B158" s="6" t="s">
        <v>178</v>
      </c>
      <c r="C158" s="6" t="s">
        <v>230</v>
      </c>
      <c r="D158" s="6" t="s">
        <v>23</v>
      </c>
      <c r="E158" s="6" t="s">
        <v>26</v>
      </c>
      <c r="F158" s="6" t="s">
        <v>211</v>
      </c>
      <c r="G158" s="7">
        <v>21726</v>
      </c>
      <c r="H158" s="8">
        <f t="shared" si="32"/>
        <v>0.34170585552287636</v>
      </c>
      <c r="I158" s="6" t="s">
        <v>20</v>
      </c>
      <c r="J158" s="7">
        <v>24940</v>
      </c>
      <c r="K158" s="8">
        <f t="shared" si="33"/>
        <v>0.52041817081568353</v>
      </c>
      <c r="L158" s="6" t="s">
        <v>21</v>
      </c>
      <c r="M158" s="7">
        <v>63581</v>
      </c>
      <c r="N158" s="7">
        <v>47923</v>
      </c>
      <c r="O158" s="8">
        <f t="shared" si="34"/>
        <v>0.24626853934351456</v>
      </c>
      <c r="P158" s="15">
        <v>1996</v>
      </c>
    </row>
    <row r="159" spans="1:20" x14ac:dyDescent="0.25">
      <c r="A159" s="14" t="s">
        <v>47</v>
      </c>
      <c r="B159" s="6" t="s">
        <v>238</v>
      </c>
      <c r="C159" s="6" t="s">
        <v>231</v>
      </c>
      <c r="D159" s="6" t="s">
        <v>23</v>
      </c>
      <c r="E159" s="6" t="s">
        <v>26</v>
      </c>
      <c r="F159" s="6" t="s">
        <v>211</v>
      </c>
      <c r="G159" s="7">
        <v>22119</v>
      </c>
      <c r="H159" s="8">
        <f t="shared" si="32"/>
        <v>0.42450820458689187</v>
      </c>
      <c r="I159" s="6" t="s">
        <v>20</v>
      </c>
      <c r="J159" s="7">
        <v>21161</v>
      </c>
      <c r="K159" s="8">
        <f t="shared" si="33"/>
        <v>0.51214966842538356</v>
      </c>
      <c r="L159" s="6" t="s">
        <v>21</v>
      </c>
      <c r="M159" s="7">
        <v>52105</v>
      </c>
      <c r="N159" s="7">
        <v>41318</v>
      </c>
      <c r="O159" s="8">
        <f t="shared" si="34"/>
        <v>0.20702427790039343</v>
      </c>
      <c r="P159" s="15">
        <v>1996</v>
      </c>
    </row>
    <row r="160" spans="1:20" x14ac:dyDescent="0.25">
      <c r="A160" s="14" t="s">
        <v>47</v>
      </c>
      <c r="B160" s="6" t="s">
        <v>167</v>
      </c>
      <c r="C160" s="6" t="s">
        <v>217</v>
      </c>
      <c r="D160" s="6" t="s">
        <v>23</v>
      </c>
      <c r="E160" s="6" t="s">
        <v>26</v>
      </c>
      <c r="F160" s="6" t="s">
        <v>49</v>
      </c>
      <c r="G160" s="7">
        <v>17837</v>
      </c>
      <c r="H160" s="8">
        <f t="shared" si="32"/>
        <v>0.39874365680817292</v>
      </c>
      <c r="I160" s="6" t="s">
        <v>20</v>
      </c>
      <c r="J160" s="7">
        <v>9384</v>
      </c>
      <c r="K160" s="8">
        <f t="shared" si="33"/>
        <v>0.50683229813664599</v>
      </c>
      <c r="L160" s="6" t="s">
        <v>20</v>
      </c>
      <c r="M160" s="7">
        <v>44733</v>
      </c>
      <c r="N160" s="7">
        <v>18515</v>
      </c>
      <c r="O160" s="8">
        <f t="shared" si="34"/>
        <v>0.58609974739006998</v>
      </c>
      <c r="P160" s="15">
        <v>1996</v>
      </c>
    </row>
    <row r="161" spans="1:20" x14ac:dyDescent="0.25">
      <c r="A161" s="14" t="s">
        <v>47</v>
      </c>
      <c r="B161" s="6" t="s">
        <v>54</v>
      </c>
      <c r="C161" s="6" t="s">
        <v>218</v>
      </c>
      <c r="D161" s="6" t="s">
        <v>17</v>
      </c>
      <c r="E161" s="6" t="s">
        <v>26</v>
      </c>
      <c r="F161" s="6" t="s">
        <v>49</v>
      </c>
      <c r="G161" s="7">
        <v>10133</v>
      </c>
      <c r="H161" s="8">
        <f t="shared" si="32"/>
        <v>0.46762656329318381</v>
      </c>
      <c r="I161" s="6" t="s">
        <v>20</v>
      </c>
      <c r="J161" s="7">
        <v>4403</v>
      </c>
      <c r="K161" s="8">
        <f t="shared" si="33"/>
        <v>0.54716043245930157</v>
      </c>
      <c r="L161" s="6" t="s">
        <v>20</v>
      </c>
      <c r="M161" s="7">
        <v>21669</v>
      </c>
      <c r="N161" s="7">
        <v>8047</v>
      </c>
      <c r="O161" s="8">
        <f t="shared" si="34"/>
        <v>0.62863999261617975</v>
      </c>
      <c r="P161" s="15">
        <v>1996</v>
      </c>
    </row>
    <row r="162" spans="1:20" x14ac:dyDescent="0.25">
      <c r="A162" s="14" t="s">
        <v>47</v>
      </c>
      <c r="B162" s="6" t="s">
        <v>77</v>
      </c>
      <c r="C162" s="6" t="s">
        <v>219</v>
      </c>
      <c r="D162" s="6" t="s">
        <v>17</v>
      </c>
      <c r="E162" s="6" t="s">
        <v>26</v>
      </c>
      <c r="F162" s="6" t="s">
        <v>49</v>
      </c>
      <c r="G162" s="7">
        <v>7094</v>
      </c>
      <c r="H162" s="8">
        <f t="shared" si="32"/>
        <v>0.31010666200384684</v>
      </c>
      <c r="I162" s="6" t="s">
        <v>21</v>
      </c>
      <c r="J162" s="7">
        <v>7405</v>
      </c>
      <c r="K162" s="8">
        <f t="shared" si="33"/>
        <v>0.66832129963898912</v>
      </c>
      <c r="L162" s="6" t="s">
        <v>20</v>
      </c>
      <c r="M162" s="7">
        <v>22876</v>
      </c>
      <c r="N162" s="7">
        <v>11080</v>
      </c>
      <c r="O162" s="8">
        <f t="shared" si="34"/>
        <v>0.5156495890890016</v>
      </c>
      <c r="P162" s="15">
        <v>1996</v>
      </c>
    </row>
    <row r="163" spans="1:20" x14ac:dyDescent="0.25">
      <c r="A163" s="14" t="s">
        <v>47</v>
      </c>
      <c r="B163" s="6" t="s">
        <v>126</v>
      </c>
      <c r="C163" s="6" t="s">
        <v>220</v>
      </c>
      <c r="D163" s="6" t="s">
        <v>17</v>
      </c>
      <c r="E163" s="6" t="s">
        <v>26</v>
      </c>
      <c r="F163" s="6" t="s">
        <v>49</v>
      </c>
      <c r="G163" s="7">
        <v>12981</v>
      </c>
      <c r="H163" s="8">
        <f t="shared" si="32"/>
        <v>0.45992772108843538</v>
      </c>
      <c r="I163" s="6" t="s">
        <v>20</v>
      </c>
      <c r="J163" s="7">
        <v>10655</v>
      </c>
      <c r="K163" s="8">
        <f t="shared" si="33"/>
        <v>0.70214168039538716</v>
      </c>
      <c r="L163" s="6" t="s">
        <v>20</v>
      </c>
      <c r="M163" s="7">
        <v>28224</v>
      </c>
      <c r="N163" s="7">
        <v>15175</v>
      </c>
      <c r="O163" s="8">
        <f t="shared" si="34"/>
        <v>0.46233701814058958</v>
      </c>
      <c r="P163" s="15">
        <v>1996</v>
      </c>
    </row>
    <row r="164" spans="1:20" x14ac:dyDescent="0.25">
      <c r="A164" s="14" t="s">
        <v>47</v>
      </c>
      <c r="B164" s="6" t="s">
        <v>176</v>
      </c>
      <c r="C164" s="6" t="s">
        <v>221</v>
      </c>
      <c r="D164" s="6" t="s">
        <v>17</v>
      </c>
      <c r="E164" s="6" t="s">
        <v>26</v>
      </c>
      <c r="F164" s="6" t="s">
        <v>19</v>
      </c>
      <c r="G164" s="7">
        <v>11112</v>
      </c>
      <c r="H164" s="8">
        <f t="shared" si="32"/>
        <v>0.31974218053117714</v>
      </c>
      <c r="I164" s="6" t="s">
        <v>21</v>
      </c>
      <c r="J164" s="7">
        <v>11244</v>
      </c>
      <c r="K164" s="8">
        <f t="shared" si="33"/>
        <v>0.5406029136016155</v>
      </c>
      <c r="L164" s="6" t="s">
        <v>21</v>
      </c>
      <c r="M164" s="7">
        <v>34753</v>
      </c>
      <c r="N164" s="7">
        <v>20799</v>
      </c>
      <c r="O164" s="8">
        <f t="shared" si="34"/>
        <v>0.40151929329842029</v>
      </c>
      <c r="P164" s="15">
        <v>1996</v>
      </c>
    </row>
    <row r="165" spans="1:20" x14ac:dyDescent="0.25">
      <c r="A165" s="16" t="s">
        <v>47</v>
      </c>
      <c r="B165" s="17" t="s">
        <v>232</v>
      </c>
      <c r="C165" s="17" t="s">
        <v>222</v>
      </c>
      <c r="D165" s="17" t="s">
        <v>17</v>
      </c>
      <c r="E165" s="17" t="s">
        <v>26</v>
      </c>
      <c r="F165" s="17" t="s">
        <v>49</v>
      </c>
      <c r="G165" s="18">
        <v>6274</v>
      </c>
      <c r="H165" s="19">
        <f t="shared" si="32"/>
        <v>0.3941697556072124</v>
      </c>
      <c r="I165" s="17" t="s">
        <v>20</v>
      </c>
      <c r="J165" s="18">
        <v>3432</v>
      </c>
      <c r="K165" s="19">
        <f t="shared" si="33"/>
        <v>0.56438085841144547</v>
      </c>
      <c r="L165" s="17" t="s">
        <v>20</v>
      </c>
      <c r="M165" s="18">
        <v>15917</v>
      </c>
      <c r="N165" s="18">
        <v>6081</v>
      </c>
      <c r="O165" s="19">
        <f t="shared" si="34"/>
        <v>0.61795564490796007</v>
      </c>
      <c r="P165" s="20">
        <v>1996</v>
      </c>
    </row>
    <row r="166" spans="1:20" x14ac:dyDescent="0.25">
      <c r="A166" s="9" t="s">
        <v>30</v>
      </c>
      <c r="B166" s="10" t="s">
        <v>36</v>
      </c>
      <c r="C166" s="10" t="s">
        <v>72</v>
      </c>
      <c r="D166" s="10" t="s">
        <v>23</v>
      </c>
      <c r="E166" s="10" t="s">
        <v>26</v>
      </c>
      <c r="F166" s="10" t="s">
        <v>19</v>
      </c>
      <c r="G166" s="11">
        <v>255605</v>
      </c>
      <c r="H166" s="12">
        <f t="shared" si="32"/>
        <v>0.33780560170115359</v>
      </c>
      <c r="I166" s="10" t="s">
        <v>20</v>
      </c>
      <c r="J166" s="11">
        <v>221424</v>
      </c>
      <c r="K166" s="12">
        <f t="shared" si="33"/>
        <v>0.58086044071353615</v>
      </c>
      <c r="L166" s="10" t="s">
        <v>20</v>
      </c>
      <c r="M166" s="11">
        <v>756663</v>
      </c>
      <c r="N166" s="11">
        <v>381200</v>
      </c>
      <c r="O166" s="12">
        <f t="shared" si="34"/>
        <v>0.49620901246658022</v>
      </c>
      <c r="P166" s="13">
        <v>1994</v>
      </c>
    </row>
    <row r="167" spans="1:20" x14ac:dyDescent="0.25">
      <c r="A167" s="14" t="s">
        <v>30</v>
      </c>
      <c r="B167" s="6" t="s">
        <v>238</v>
      </c>
      <c r="C167" s="6" t="s">
        <v>73</v>
      </c>
      <c r="D167" s="6" t="s">
        <v>23</v>
      </c>
      <c r="E167" s="6" t="s">
        <v>26</v>
      </c>
      <c r="F167" s="6" t="s">
        <v>49</v>
      </c>
      <c r="G167" s="7">
        <v>12983</v>
      </c>
      <c r="H167" s="8">
        <f t="shared" si="32"/>
        <v>0.36269415577159458</v>
      </c>
      <c r="I167" s="6" t="s">
        <v>20</v>
      </c>
      <c r="J167" s="7">
        <v>10795</v>
      </c>
      <c r="K167" s="8">
        <f t="shared" si="33"/>
        <v>0.65595187458224469</v>
      </c>
      <c r="L167" s="6" t="s">
        <v>20</v>
      </c>
      <c r="M167" s="7">
        <v>35796</v>
      </c>
      <c r="N167" s="7">
        <v>16457</v>
      </c>
      <c r="O167" s="8">
        <f t="shared" si="34"/>
        <v>0.54025589451335343</v>
      </c>
      <c r="P167" s="15">
        <v>1994</v>
      </c>
    </row>
    <row r="168" spans="1:20" x14ac:dyDescent="0.25">
      <c r="A168" s="14" t="s">
        <v>30</v>
      </c>
      <c r="B168" s="6" t="s">
        <v>54</v>
      </c>
      <c r="C168" s="6" t="s">
        <v>74</v>
      </c>
      <c r="D168" s="6" t="s">
        <v>17</v>
      </c>
      <c r="E168" s="6" t="s">
        <v>26</v>
      </c>
      <c r="F168" s="6" t="s">
        <v>19</v>
      </c>
      <c r="G168" s="7">
        <v>12114</v>
      </c>
      <c r="H168" s="8">
        <f t="shared" si="32"/>
        <v>0.30594772067180198</v>
      </c>
      <c r="I168" s="6" t="s">
        <v>21</v>
      </c>
      <c r="J168" s="7">
        <v>18713</v>
      </c>
      <c r="K168" s="8">
        <f t="shared" si="33"/>
        <v>0.54436234582266696</v>
      </c>
      <c r="L168" s="6" t="s">
        <v>21</v>
      </c>
      <c r="M168" s="7">
        <v>39595</v>
      </c>
      <c r="N168" s="7">
        <v>34376</v>
      </c>
      <c r="O168" s="8">
        <f t="shared" si="34"/>
        <v>0.13180957191564591</v>
      </c>
      <c r="P168" s="15">
        <v>1994</v>
      </c>
    </row>
    <row r="169" spans="1:20" x14ac:dyDescent="0.25">
      <c r="A169" s="14" t="s">
        <v>30</v>
      </c>
      <c r="B169" s="6" t="s">
        <v>178</v>
      </c>
      <c r="C169" s="6" t="s">
        <v>75</v>
      </c>
      <c r="D169" s="6" t="s">
        <v>17</v>
      </c>
      <c r="E169" s="6" t="s">
        <v>26</v>
      </c>
      <c r="F169" s="6" t="s">
        <v>19</v>
      </c>
      <c r="G169" s="7">
        <v>13969</v>
      </c>
      <c r="H169" s="8">
        <f t="shared" si="32"/>
        <v>0.23794436779259714</v>
      </c>
      <c r="I169" s="6" t="s">
        <v>20</v>
      </c>
      <c r="J169" s="7">
        <v>18739</v>
      </c>
      <c r="K169" s="8">
        <f t="shared" si="33"/>
        <v>0.54198120028922636</v>
      </c>
      <c r="L169" s="6" t="s">
        <v>21</v>
      </c>
      <c r="M169" s="7">
        <v>58707</v>
      </c>
      <c r="N169" s="7">
        <v>34575</v>
      </c>
      <c r="O169" s="8">
        <f t="shared" si="34"/>
        <v>0.41105830650518677</v>
      </c>
      <c r="P169" s="15">
        <v>1994</v>
      </c>
    </row>
    <row r="170" spans="1:20" x14ac:dyDescent="0.25">
      <c r="A170" s="14" t="s">
        <v>76</v>
      </c>
      <c r="B170" s="6" t="s">
        <v>242</v>
      </c>
      <c r="C170" s="6" t="s">
        <v>97</v>
      </c>
      <c r="D170" s="6" t="s">
        <v>23</v>
      </c>
      <c r="E170" s="6" t="s">
        <v>26</v>
      </c>
      <c r="F170" s="6" t="s">
        <v>49</v>
      </c>
      <c r="G170" s="7">
        <v>15937</v>
      </c>
      <c r="H170" s="8">
        <f t="shared" si="32"/>
        <v>0.47946689130238573</v>
      </c>
      <c r="I170" s="6" t="s">
        <v>20</v>
      </c>
      <c r="J170" s="7">
        <v>7445</v>
      </c>
      <c r="K170" s="8">
        <f t="shared" si="33"/>
        <v>0.67731077147016017</v>
      </c>
      <c r="L170" s="6" t="s">
        <v>20</v>
      </c>
      <c r="M170" s="7">
        <v>33239</v>
      </c>
      <c r="N170" s="7">
        <v>10992</v>
      </c>
      <c r="O170" s="8">
        <f t="shared" si="34"/>
        <v>0.66930413068985228</v>
      </c>
      <c r="P170" s="15">
        <v>1994</v>
      </c>
      <c r="Q170">
        <v>1994</v>
      </c>
      <c r="R170" s="6" t="s">
        <v>256</v>
      </c>
      <c r="S170" s="6" t="s">
        <v>257</v>
      </c>
      <c r="T170" s="6" t="s">
        <v>258</v>
      </c>
    </row>
    <row r="171" spans="1:20" x14ac:dyDescent="0.25">
      <c r="A171" s="14" t="s">
        <v>76</v>
      </c>
      <c r="B171" s="6" t="s">
        <v>123</v>
      </c>
      <c r="C171" s="6" t="s">
        <v>98</v>
      </c>
      <c r="D171" s="6" t="s">
        <v>23</v>
      </c>
      <c r="E171" s="6" t="s">
        <v>26</v>
      </c>
      <c r="F171" s="6" t="s">
        <v>49</v>
      </c>
      <c r="G171" s="7">
        <v>16574</v>
      </c>
      <c r="H171" s="8">
        <f t="shared" si="32"/>
        <v>0.26445199687265647</v>
      </c>
      <c r="I171" s="6" t="s">
        <v>20</v>
      </c>
      <c r="J171" s="7">
        <v>20335</v>
      </c>
      <c r="K171" s="8">
        <f t="shared" si="33"/>
        <v>0.53660016888325945</v>
      </c>
      <c r="L171" s="6" t="s">
        <v>20</v>
      </c>
      <c r="M171" s="7">
        <v>62673</v>
      </c>
      <c r="N171" s="7">
        <v>37896</v>
      </c>
      <c r="O171" s="8">
        <f t="shared" si="34"/>
        <v>0.39533770523191802</v>
      </c>
      <c r="P171" s="15">
        <v>1994</v>
      </c>
      <c r="R171" s="54">
        <f>SUM(M166:M185)</f>
        <v>2614053</v>
      </c>
      <c r="S171" s="54">
        <f>SUM(N166:N185)</f>
        <v>1746564</v>
      </c>
      <c r="T171" s="8">
        <f t="shared" ref="T171" si="36">(R171-S171)/R171</f>
        <v>0.3318559340610156</v>
      </c>
    </row>
    <row r="172" spans="1:20" x14ac:dyDescent="0.25">
      <c r="A172" s="14" t="s">
        <v>76</v>
      </c>
      <c r="B172" s="6" t="s">
        <v>240</v>
      </c>
      <c r="C172" s="6" t="s">
        <v>228</v>
      </c>
      <c r="D172" s="6" t="s">
        <v>17</v>
      </c>
      <c r="E172" s="6" t="s">
        <v>26</v>
      </c>
      <c r="F172" s="6" t="s">
        <v>19</v>
      </c>
      <c r="G172" s="7">
        <v>13238</v>
      </c>
      <c r="H172" s="8">
        <f t="shared" si="32"/>
        <v>0.37957334556715222</v>
      </c>
      <c r="I172" s="6" t="s">
        <v>21</v>
      </c>
      <c r="J172" s="7">
        <v>16048</v>
      </c>
      <c r="K172" s="8">
        <f t="shared" si="33"/>
        <v>0.50858845154338594</v>
      </c>
      <c r="L172" s="6" t="s">
        <v>21</v>
      </c>
      <c r="M172" s="7">
        <v>34876</v>
      </c>
      <c r="N172" s="7">
        <v>31554</v>
      </c>
      <c r="O172" s="8">
        <f t="shared" si="34"/>
        <v>9.5251749053790566E-2</v>
      </c>
      <c r="P172" s="15">
        <v>1994</v>
      </c>
    </row>
    <row r="173" spans="1:20" x14ac:dyDescent="0.25">
      <c r="A173" s="14" t="s">
        <v>38</v>
      </c>
      <c r="B173" s="6" t="s">
        <v>36</v>
      </c>
      <c r="C173" s="6" t="s">
        <v>118</v>
      </c>
      <c r="D173" s="6" t="s">
        <v>23</v>
      </c>
      <c r="E173" s="6" t="s">
        <v>26</v>
      </c>
      <c r="F173" s="6" t="s">
        <v>49</v>
      </c>
      <c r="G173" s="7">
        <v>62963</v>
      </c>
      <c r="H173" s="8">
        <f t="shared" si="32"/>
        <v>0.46693215864257959</v>
      </c>
      <c r="I173" s="6" t="s">
        <v>20</v>
      </c>
      <c r="J173" s="7">
        <v>49137</v>
      </c>
      <c r="K173" s="8">
        <f t="shared" si="33"/>
        <v>0.63431227005744528</v>
      </c>
      <c r="L173" s="6" t="s">
        <v>20</v>
      </c>
      <c r="M173" s="7">
        <v>134844</v>
      </c>
      <c r="N173" s="7">
        <v>77465</v>
      </c>
      <c r="O173" s="8">
        <f t="shared" si="34"/>
        <v>0.42552134318175078</v>
      </c>
      <c r="P173" s="15">
        <v>1994</v>
      </c>
    </row>
    <row r="174" spans="1:20" x14ac:dyDescent="0.25">
      <c r="A174" s="14" t="s">
        <v>38</v>
      </c>
      <c r="B174" s="6" t="s">
        <v>54</v>
      </c>
      <c r="C174" s="6" t="s">
        <v>119</v>
      </c>
      <c r="D174" s="6" t="s">
        <v>23</v>
      </c>
      <c r="E174" s="6" t="s">
        <v>26</v>
      </c>
      <c r="F174" s="6" t="s">
        <v>49</v>
      </c>
      <c r="G174" s="7">
        <v>13600</v>
      </c>
      <c r="H174" s="8">
        <f t="shared" si="32"/>
        <v>0.40017654847726936</v>
      </c>
      <c r="I174" s="6" t="s">
        <v>20</v>
      </c>
      <c r="J174" s="7">
        <v>17052</v>
      </c>
      <c r="K174" s="8">
        <f t="shared" si="33"/>
        <v>0.56444885799404165</v>
      </c>
      <c r="L174" s="6" t="s">
        <v>20</v>
      </c>
      <c r="M174" s="7">
        <v>33985</v>
      </c>
      <c r="N174" s="7">
        <v>30210</v>
      </c>
      <c r="O174" s="8">
        <f t="shared" si="34"/>
        <v>0.11107841694865382</v>
      </c>
      <c r="P174" s="15">
        <v>1994</v>
      </c>
    </row>
    <row r="175" spans="1:20" x14ac:dyDescent="0.25">
      <c r="A175" s="14" t="s">
        <v>38</v>
      </c>
      <c r="B175" s="6" t="s">
        <v>54</v>
      </c>
      <c r="C175" s="6" t="s">
        <v>120</v>
      </c>
      <c r="D175" s="6" t="s">
        <v>17</v>
      </c>
      <c r="E175" s="6" t="s">
        <v>26</v>
      </c>
      <c r="F175" s="6" t="s">
        <v>19</v>
      </c>
      <c r="G175" s="7">
        <v>7156</v>
      </c>
      <c r="H175" s="8">
        <f t="shared" si="32"/>
        <v>0.2662103344369629</v>
      </c>
      <c r="I175" s="6" t="s">
        <v>20</v>
      </c>
      <c r="J175" s="7">
        <v>11905</v>
      </c>
      <c r="K175" s="8">
        <f t="shared" si="33"/>
        <v>0.53071504992867335</v>
      </c>
      <c r="L175" s="6" t="s">
        <v>21</v>
      </c>
      <c r="M175" s="7">
        <v>26881</v>
      </c>
      <c r="N175" s="7">
        <v>22432</v>
      </c>
      <c r="O175" s="8">
        <f t="shared" si="34"/>
        <v>0.16550723559391392</v>
      </c>
      <c r="P175" s="15">
        <v>1994</v>
      </c>
    </row>
    <row r="176" spans="1:20" x14ac:dyDescent="0.25">
      <c r="A176" s="14" t="s">
        <v>41</v>
      </c>
      <c r="B176" s="6" t="s">
        <v>79</v>
      </c>
      <c r="C176" s="6" t="s">
        <v>137</v>
      </c>
      <c r="D176" s="6" t="s">
        <v>17</v>
      </c>
      <c r="E176" s="6" t="s">
        <v>18</v>
      </c>
      <c r="F176" s="6" t="s">
        <v>19</v>
      </c>
      <c r="G176" s="7">
        <v>12173</v>
      </c>
      <c r="H176" s="8">
        <f t="shared" si="32"/>
        <v>0.34471724294169287</v>
      </c>
      <c r="I176" s="6" t="s">
        <v>20</v>
      </c>
      <c r="J176" s="7">
        <v>17713</v>
      </c>
      <c r="K176" s="8">
        <f t="shared" si="33"/>
        <v>0.68150513639336696</v>
      </c>
      <c r="L176" s="6" t="s">
        <v>21</v>
      </c>
      <c r="M176" s="7">
        <v>35313</v>
      </c>
      <c r="N176" s="7">
        <v>25991</v>
      </c>
      <c r="O176" s="8">
        <f t="shared" si="34"/>
        <v>0.26398210290827739</v>
      </c>
      <c r="P176" s="15">
        <v>1994</v>
      </c>
    </row>
    <row r="177" spans="1:16" x14ac:dyDescent="0.25">
      <c r="A177" s="14" t="s">
        <v>43</v>
      </c>
      <c r="B177" s="6" t="s">
        <v>77</v>
      </c>
      <c r="C177" s="6" t="s">
        <v>148</v>
      </c>
      <c r="D177" s="6" t="s">
        <v>23</v>
      </c>
      <c r="E177" s="6" t="s">
        <v>26</v>
      </c>
      <c r="F177" s="6" t="s">
        <v>49</v>
      </c>
      <c r="G177" s="7">
        <v>25856</v>
      </c>
      <c r="H177" s="8">
        <f t="shared" si="32"/>
        <v>0.27013247523924944</v>
      </c>
      <c r="I177" s="6" t="s">
        <v>21</v>
      </c>
      <c r="J177" s="7">
        <v>47791</v>
      </c>
      <c r="K177" s="8">
        <f t="shared" si="33"/>
        <v>0.51399225639922563</v>
      </c>
      <c r="L177" s="6" t="s">
        <v>20</v>
      </c>
      <c r="M177" s="7">
        <v>95716</v>
      </c>
      <c r="N177" s="7">
        <v>92980</v>
      </c>
      <c r="O177" s="8">
        <f t="shared" si="34"/>
        <v>2.8584562664549291E-2</v>
      </c>
      <c r="P177" s="15">
        <v>1994</v>
      </c>
    </row>
    <row r="178" spans="1:16" x14ac:dyDescent="0.25">
      <c r="A178" s="14" t="s">
        <v>43</v>
      </c>
      <c r="B178" s="6" t="s">
        <v>56</v>
      </c>
      <c r="C178" s="6" t="s">
        <v>149</v>
      </c>
      <c r="D178" s="6" t="s">
        <v>23</v>
      </c>
      <c r="E178" s="6" t="s">
        <v>26</v>
      </c>
      <c r="F178" s="6" t="s">
        <v>49</v>
      </c>
      <c r="G178" s="7">
        <v>14557</v>
      </c>
      <c r="H178" s="8">
        <f t="shared" ref="H178:H185" si="37">G178/M178</f>
        <v>0.2057875540727756</v>
      </c>
      <c r="I178" s="6" t="s">
        <v>21</v>
      </c>
      <c r="J178" s="7">
        <v>33526</v>
      </c>
      <c r="K178" s="8">
        <f t="shared" ref="K178:K185" si="38">J178/N178</f>
        <v>0.53217562462300394</v>
      </c>
      <c r="L178" s="6" t="s">
        <v>20</v>
      </c>
      <c r="M178" s="7">
        <v>70738</v>
      </c>
      <c r="N178" s="7">
        <v>62998</v>
      </c>
      <c r="O178" s="8">
        <f t="shared" ref="O178:O185" si="39">(M178-N178)/M178</f>
        <v>0.10941785179111652</v>
      </c>
      <c r="P178" s="15">
        <v>1994</v>
      </c>
    </row>
    <row r="179" spans="1:16" x14ac:dyDescent="0.25">
      <c r="A179" s="14" t="s">
        <v>43</v>
      </c>
      <c r="B179" s="6" t="s">
        <v>56</v>
      </c>
      <c r="C179" s="6" t="s">
        <v>150</v>
      </c>
      <c r="D179" s="6" t="s">
        <v>17</v>
      </c>
      <c r="E179" s="6" t="s">
        <v>26</v>
      </c>
      <c r="F179" s="6" t="s">
        <v>24</v>
      </c>
      <c r="G179" s="7">
        <v>12489</v>
      </c>
      <c r="H179" s="8">
        <f t="shared" si="37"/>
        <v>0.48745169977752623</v>
      </c>
      <c r="I179" s="6" t="s">
        <v>20</v>
      </c>
      <c r="J179" s="7">
        <v>11258</v>
      </c>
      <c r="K179" s="8">
        <f t="shared" si="38"/>
        <v>0.51739510087779772</v>
      </c>
      <c r="L179" s="6" t="s">
        <v>21</v>
      </c>
      <c r="M179" s="7">
        <v>25621</v>
      </c>
      <c r="N179" s="7">
        <v>21759</v>
      </c>
      <c r="O179" s="8">
        <f t="shared" si="39"/>
        <v>0.15073572460091331</v>
      </c>
      <c r="P179" s="15">
        <v>1994</v>
      </c>
    </row>
    <row r="180" spans="1:16" x14ac:dyDescent="0.25">
      <c r="A180" s="14" t="s">
        <v>45</v>
      </c>
      <c r="B180" s="6" t="s">
        <v>242</v>
      </c>
      <c r="C180" s="6" t="s">
        <v>162</v>
      </c>
      <c r="D180" s="6" t="s">
        <v>23</v>
      </c>
      <c r="E180" s="6" t="s">
        <v>26</v>
      </c>
      <c r="F180" s="6" t="s">
        <v>49</v>
      </c>
      <c r="G180" s="7">
        <v>12034</v>
      </c>
      <c r="H180" s="8">
        <f t="shared" si="37"/>
        <v>0.34272206874946604</v>
      </c>
      <c r="I180" s="6" t="s">
        <v>20</v>
      </c>
      <c r="J180" s="7">
        <v>15464</v>
      </c>
      <c r="K180" s="8">
        <f t="shared" si="38"/>
        <v>0.51797018924803218</v>
      </c>
      <c r="L180" s="6" t="s">
        <v>20</v>
      </c>
      <c r="M180" s="7">
        <v>35113</v>
      </c>
      <c r="N180" s="7">
        <v>29855</v>
      </c>
      <c r="O180" s="8">
        <f t="shared" si="39"/>
        <v>0.14974510864921825</v>
      </c>
      <c r="P180" s="15">
        <v>1994</v>
      </c>
    </row>
    <row r="181" spans="1:16" x14ac:dyDescent="0.25">
      <c r="A181" s="14" t="s">
        <v>45</v>
      </c>
      <c r="B181" s="6" t="s">
        <v>54</v>
      </c>
      <c r="C181" s="6" t="s">
        <v>163</v>
      </c>
      <c r="D181" s="6" t="s">
        <v>17</v>
      </c>
      <c r="E181" s="6" t="s">
        <v>26</v>
      </c>
      <c r="F181" s="6" t="s">
        <v>19</v>
      </c>
      <c r="G181" s="7">
        <v>10568</v>
      </c>
      <c r="H181" s="8">
        <f t="shared" si="37"/>
        <v>0.19050709354100193</v>
      </c>
      <c r="I181" s="6" t="s">
        <v>21</v>
      </c>
      <c r="J181" s="7">
        <v>30304</v>
      </c>
      <c r="K181" s="8">
        <f t="shared" si="38"/>
        <v>0.52046371833404892</v>
      </c>
      <c r="L181" s="6" t="s">
        <v>21</v>
      </c>
      <c r="M181" s="7">
        <v>55473</v>
      </c>
      <c r="N181" s="7">
        <v>58225</v>
      </c>
      <c r="O181" s="8">
        <f t="shared" si="39"/>
        <v>-4.960972004398536E-2</v>
      </c>
      <c r="P181" s="15">
        <v>1994</v>
      </c>
    </row>
    <row r="182" spans="1:16" x14ac:dyDescent="0.25">
      <c r="A182" s="14" t="s">
        <v>47</v>
      </c>
      <c r="B182" s="6" t="s">
        <v>36</v>
      </c>
      <c r="C182" s="6" t="s">
        <v>223</v>
      </c>
      <c r="D182" s="6" t="s">
        <v>23</v>
      </c>
      <c r="E182" s="6" t="s">
        <v>26</v>
      </c>
      <c r="F182" s="6" t="s">
        <v>19</v>
      </c>
      <c r="G182" s="7">
        <v>388090</v>
      </c>
      <c r="H182" s="8">
        <f t="shared" si="37"/>
        <v>0.37755287676243715</v>
      </c>
      <c r="I182" s="6" t="s">
        <v>21</v>
      </c>
      <c r="J182" s="7">
        <v>400227</v>
      </c>
      <c r="K182" s="8">
        <f t="shared" si="38"/>
        <v>0.53603672983401662</v>
      </c>
      <c r="L182" s="6" t="s">
        <v>20</v>
      </c>
      <c r="M182" s="7">
        <v>1027909</v>
      </c>
      <c r="N182" s="7">
        <v>746641</v>
      </c>
      <c r="O182" s="8">
        <f t="shared" si="39"/>
        <v>0.27363122611048252</v>
      </c>
      <c r="P182" s="15">
        <v>1994</v>
      </c>
    </row>
    <row r="183" spans="1:16" x14ac:dyDescent="0.25">
      <c r="A183" s="14" t="s">
        <v>47</v>
      </c>
      <c r="B183" s="6" t="s">
        <v>180</v>
      </c>
      <c r="C183" s="6" t="s">
        <v>224</v>
      </c>
      <c r="D183" s="6" t="s">
        <v>23</v>
      </c>
      <c r="E183" s="6" t="s">
        <v>26</v>
      </c>
      <c r="F183" s="6" t="s">
        <v>19</v>
      </c>
      <c r="G183" s="7">
        <v>6778</v>
      </c>
      <c r="H183" s="8">
        <f t="shared" si="37"/>
        <v>0.26124494122181535</v>
      </c>
      <c r="I183" s="6" t="s">
        <v>21</v>
      </c>
      <c r="J183" s="7">
        <v>11812</v>
      </c>
      <c r="K183" s="8">
        <f t="shared" si="38"/>
        <v>0.63862456747404839</v>
      </c>
      <c r="L183" s="6" t="s">
        <v>21</v>
      </c>
      <c r="M183" s="7">
        <v>25945</v>
      </c>
      <c r="N183" s="7">
        <v>18496</v>
      </c>
      <c r="O183" s="8">
        <f t="shared" si="39"/>
        <v>0.2871073424551937</v>
      </c>
      <c r="P183" s="15">
        <v>1994</v>
      </c>
    </row>
    <row r="184" spans="1:16" x14ac:dyDescent="0.25">
      <c r="A184" s="14" t="s">
        <v>47</v>
      </c>
      <c r="B184" s="6" t="s">
        <v>240</v>
      </c>
      <c r="C184" s="6" t="s">
        <v>225</v>
      </c>
      <c r="D184" s="6" t="s">
        <v>17</v>
      </c>
      <c r="E184" s="6" t="s">
        <v>18</v>
      </c>
      <c r="F184" s="6" t="s">
        <v>24</v>
      </c>
      <c r="G184" s="7">
        <v>7945</v>
      </c>
      <c r="H184" s="8">
        <f t="shared" si="37"/>
        <v>0.49821282999937294</v>
      </c>
      <c r="I184" s="6" t="s">
        <v>20</v>
      </c>
      <c r="J184" s="7">
        <v>5545</v>
      </c>
      <c r="K184" s="8">
        <f t="shared" si="38"/>
        <v>0.76864430274466311</v>
      </c>
      <c r="L184" s="6" t="s">
        <v>20</v>
      </c>
      <c r="M184" s="7">
        <v>15947</v>
      </c>
      <c r="N184" s="7">
        <v>7214</v>
      </c>
      <c r="O184" s="8">
        <f t="shared" si="39"/>
        <v>0.54762651282372865</v>
      </c>
      <c r="P184" s="15">
        <v>1994</v>
      </c>
    </row>
    <row r="185" spans="1:16" x14ac:dyDescent="0.25">
      <c r="A185" s="16" t="s">
        <v>47</v>
      </c>
      <c r="B185" s="17" t="s">
        <v>238</v>
      </c>
      <c r="C185" s="17" t="s">
        <v>226</v>
      </c>
      <c r="D185" s="17" t="s">
        <v>17</v>
      </c>
      <c r="E185" s="17" t="s">
        <v>26</v>
      </c>
      <c r="F185" s="17" t="s">
        <v>211</v>
      </c>
      <c r="G185" s="18">
        <v>3055</v>
      </c>
      <c r="H185" s="19">
        <f t="shared" si="37"/>
        <v>0.33872934915179065</v>
      </c>
      <c r="I185" s="17" t="s">
        <v>21</v>
      </c>
      <c r="J185" s="18">
        <v>3402</v>
      </c>
      <c r="K185" s="19">
        <f t="shared" si="38"/>
        <v>0.64824695121951215</v>
      </c>
      <c r="L185" s="17" t="s">
        <v>20</v>
      </c>
      <c r="M185" s="18">
        <v>9019</v>
      </c>
      <c r="N185" s="18">
        <v>5248</v>
      </c>
      <c r="O185" s="19">
        <f t="shared" si="39"/>
        <v>0.41811730790553275</v>
      </c>
      <c r="P185" s="20">
        <v>1994</v>
      </c>
    </row>
  </sheetData>
  <autoFilter ref="A1:P18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5"/>
  <sheetViews>
    <sheetView workbookViewId="0">
      <selection activeCell="A5" sqref="A5:P5"/>
    </sheetView>
  </sheetViews>
  <sheetFormatPr defaultRowHeight="15" x14ac:dyDescent="0.25"/>
  <cols>
    <col min="1" max="6" width="9.140625" style="6"/>
    <col min="7" max="7" width="11.5703125" style="7" bestFit="1" customWidth="1"/>
    <col min="8" max="8" width="9.140625" style="8"/>
    <col min="9" max="9" width="9.140625" style="6"/>
    <col min="10" max="10" width="11.5703125" style="7" bestFit="1" customWidth="1"/>
    <col min="11" max="12" width="9.140625" style="6"/>
    <col min="13" max="14" width="14.28515625" style="7" bestFit="1" customWidth="1"/>
    <col min="15" max="17" width="9.140625" style="6"/>
    <col min="18" max="18" width="11.5703125" style="6" bestFit="1" customWidth="1"/>
    <col min="19" max="19" width="10.5703125" style="6" bestFit="1" customWidth="1"/>
    <col min="20" max="16384" width="9.140625" style="6"/>
  </cols>
  <sheetData>
    <row r="1" spans="1:24" ht="105" x14ac:dyDescent="0.25">
      <c r="A1" s="41" t="s">
        <v>0</v>
      </c>
      <c r="B1" s="41" t="s">
        <v>1</v>
      </c>
      <c r="C1" s="41" t="s">
        <v>2</v>
      </c>
      <c r="D1" s="41" t="s">
        <v>3</v>
      </c>
      <c r="E1" s="41" t="s">
        <v>4</v>
      </c>
      <c r="F1" s="41" t="s">
        <v>5</v>
      </c>
      <c r="G1" s="42" t="s">
        <v>6</v>
      </c>
      <c r="H1" s="43" t="s">
        <v>251</v>
      </c>
      <c r="I1" s="41" t="s">
        <v>8</v>
      </c>
      <c r="J1" s="42" t="s">
        <v>9</v>
      </c>
      <c r="K1" s="43" t="s">
        <v>251</v>
      </c>
      <c r="L1" s="41" t="s">
        <v>11</v>
      </c>
      <c r="M1" s="42" t="s">
        <v>12</v>
      </c>
      <c r="N1" s="42" t="s">
        <v>13</v>
      </c>
      <c r="O1" s="41" t="s">
        <v>14</v>
      </c>
      <c r="P1" s="41" t="s">
        <v>250</v>
      </c>
      <c r="R1" s="9"/>
      <c r="S1" s="10"/>
      <c r="T1" s="47" t="s">
        <v>253</v>
      </c>
      <c r="U1" s="47" t="s">
        <v>255</v>
      </c>
      <c r="V1" s="48" t="s">
        <v>254</v>
      </c>
    </row>
    <row r="2" spans="1:24" customFormat="1" x14ac:dyDescent="0.25">
      <c r="A2" s="14" t="s">
        <v>76</v>
      </c>
      <c r="B2" s="34" t="s">
        <v>54</v>
      </c>
      <c r="C2" s="34" t="s">
        <v>340</v>
      </c>
      <c r="D2" s="34" t="s">
        <v>23</v>
      </c>
      <c r="E2" s="34" t="s">
        <v>26</v>
      </c>
      <c r="F2" s="34" t="s">
        <v>24</v>
      </c>
      <c r="G2" s="7">
        <v>6148</v>
      </c>
      <c r="H2" s="8">
        <f t="shared" ref="H2" si="0">G2/M2</f>
        <v>0.33955594830442948</v>
      </c>
      <c r="I2" s="34" t="s">
        <v>20</v>
      </c>
      <c r="J2" s="7">
        <v>6526</v>
      </c>
      <c r="K2" s="8">
        <f t="shared" ref="K2" si="1">J2/N2</f>
        <v>0.63089713843774164</v>
      </c>
      <c r="L2" s="34" t="s">
        <v>20</v>
      </c>
      <c r="M2" s="7">
        <v>18106</v>
      </c>
      <c r="N2" s="7">
        <v>10344</v>
      </c>
      <c r="O2" s="8">
        <f t="shared" ref="O2" si="2">(M2-N2)/M2</f>
        <v>0.42869766928090136</v>
      </c>
      <c r="P2" s="15">
        <v>2014</v>
      </c>
      <c r="R2" s="14" t="s">
        <v>260</v>
      </c>
      <c r="S2" s="6">
        <f>COUNTA(D2:D80)</f>
        <v>79</v>
      </c>
      <c r="T2" s="49">
        <f>T76</f>
        <v>0.40746908295013656</v>
      </c>
      <c r="U2" s="49">
        <f>AVERAGE(O2:O80)</f>
        <v>0.38103615519769313</v>
      </c>
      <c r="V2" s="50">
        <f>MEDIAN(O2:O80)</f>
        <v>0.35312818059064199</v>
      </c>
    </row>
    <row r="3" spans="1:24" x14ac:dyDescent="0.25">
      <c r="A3" s="14" t="s">
        <v>38</v>
      </c>
      <c r="B3" s="34" t="s">
        <v>242</v>
      </c>
      <c r="C3" s="34" t="s">
        <v>345</v>
      </c>
      <c r="D3" s="34" t="s">
        <v>23</v>
      </c>
      <c r="E3" s="34" t="s">
        <v>26</v>
      </c>
      <c r="F3" s="34" t="s">
        <v>19</v>
      </c>
      <c r="G3" s="7">
        <v>7738</v>
      </c>
      <c r="H3" s="8">
        <f t="shared" ref="H3:H5" si="3">G3/M3</f>
        <v>0.48217846460618147</v>
      </c>
      <c r="I3" s="34" t="s">
        <v>20</v>
      </c>
      <c r="J3" s="7">
        <v>4925</v>
      </c>
      <c r="K3" s="8">
        <f t="shared" ref="K3:K5" si="4">J3/N3</f>
        <v>0.52466176627250449</v>
      </c>
      <c r="L3" s="34" t="s">
        <v>20</v>
      </c>
      <c r="M3" s="7">
        <v>16048</v>
      </c>
      <c r="N3" s="7">
        <v>9387</v>
      </c>
      <c r="O3" s="8">
        <f t="shared" ref="O3:O5" si="5">(M3-N3)/M3</f>
        <v>0.41506729810568294</v>
      </c>
      <c r="P3" s="15">
        <v>2014</v>
      </c>
      <c r="R3" s="16" t="s">
        <v>261</v>
      </c>
      <c r="S3" s="17">
        <f>COUNTA(D81:D185)</f>
        <v>105</v>
      </c>
      <c r="T3" s="51">
        <f>T179</f>
        <v>0.25010799397961986</v>
      </c>
      <c r="U3" s="51">
        <f>AVERAGE(O81:O185)</f>
        <v>0.33015207485346565</v>
      </c>
      <c r="V3" s="52">
        <f>MEDIAN(O81:O185)</f>
        <v>0.288152467643294</v>
      </c>
    </row>
    <row r="4" spans="1:24" x14ac:dyDescent="0.25">
      <c r="A4" s="14" t="s">
        <v>41</v>
      </c>
      <c r="B4" s="6" t="s">
        <v>33</v>
      </c>
      <c r="C4" s="6" t="s">
        <v>346</v>
      </c>
      <c r="D4" s="6" t="s">
        <v>23</v>
      </c>
      <c r="E4" s="6" t="s">
        <v>26</v>
      </c>
      <c r="F4" s="6" t="s">
        <v>19</v>
      </c>
      <c r="G4" s="7">
        <v>8010</v>
      </c>
      <c r="H4" s="8">
        <f t="shared" si="3"/>
        <v>0.33052735825699431</v>
      </c>
      <c r="I4" s="6" t="s">
        <v>20</v>
      </c>
      <c r="J4" s="7">
        <v>2726</v>
      </c>
      <c r="K4" s="8">
        <f t="shared" si="4"/>
        <v>0.65639296893811705</v>
      </c>
      <c r="L4" s="6" t="s">
        <v>20</v>
      </c>
      <c r="M4" s="7">
        <v>24234</v>
      </c>
      <c r="N4" s="7">
        <v>4153</v>
      </c>
      <c r="O4" s="8">
        <f t="shared" si="5"/>
        <v>0.82862919864652962</v>
      </c>
      <c r="P4" s="15">
        <v>2014</v>
      </c>
    </row>
    <row r="5" spans="1:24" x14ac:dyDescent="0.25">
      <c r="A5" s="14" t="s">
        <v>43</v>
      </c>
      <c r="B5" s="34" t="s">
        <v>33</v>
      </c>
      <c r="C5" s="34" t="s">
        <v>349</v>
      </c>
      <c r="D5" s="34" t="s">
        <v>23</v>
      </c>
      <c r="E5" s="34" t="s">
        <v>26</v>
      </c>
      <c r="F5" s="34" t="s">
        <v>19</v>
      </c>
      <c r="G5" s="7">
        <v>8505</v>
      </c>
      <c r="H5" s="8">
        <f t="shared" si="3"/>
        <v>0.30898060015984885</v>
      </c>
      <c r="I5" s="34" t="s">
        <v>21</v>
      </c>
      <c r="J5" s="7">
        <v>10411</v>
      </c>
      <c r="K5" s="8">
        <f t="shared" si="4"/>
        <v>0.54223958333333333</v>
      </c>
      <c r="L5" s="34" t="s">
        <v>20</v>
      </c>
      <c r="M5" s="7">
        <v>27526</v>
      </c>
      <c r="N5" s="7">
        <v>19200</v>
      </c>
      <c r="O5" s="8">
        <f t="shared" si="5"/>
        <v>0.30247765748746641</v>
      </c>
      <c r="P5" s="15">
        <v>2014</v>
      </c>
    </row>
    <row r="6" spans="1:24" x14ac:dyDescent="0.25">
      <c r="A6" s="14" t="s">
        <v>47</v>
      </c>
      <c r="B6" s="6" t="s">
        <v>36</v>
      </c>
      <c r="C6" s="6" t="s">
        <v>350</v>
      </c>
      <c r="D6" s="6" t="s">
        <v>23</v>
      </c>
      <c r="E6" s="6" t="s">
        <v>26</v>
      </c>
      <c r="F6" s="6" t="s">
        <v>19</v>
      </c>
      <c r="G6" s="7">
        <v>239914</v>
      </c>
      <c r="H6" s="8">
        <f t="shared" ref="H6" si="6">G6/M6</f>
        <v>0.4704113064671408</v>
      </c>
      <c r="I6" s="6" t="s">
        <v>20</v>
      </c>
      <c r="J6" s="7">
        <v>145052</v>
      </c>
      <c r="K6" s="8">
        <f t="shared" ref="K6" si="7">J6/N6</f>
        <v>0.72162301997930434</v>
      </c>
      <c r="L6" s="6" t="s">
        <v>20</v>
      </c>
      <c r="M6" s="7">
        <v>510009</v>
      </c>
      <c r="N6" s="7">
        <v>201008</v>
      </c>
      <c r="O6" s="8">
        <f t="shared" ref="O6" si="8">(M6-N6)/M6</f>
        <v>0.60587362183804605</v>
      </c>
      <c r="P6" s="15">
        <v>2014</v>
      </c>
    </row>
    <row r="7" spans="1:24" x14ac:dyDescent="0.25">
      <c r="A7" s="14" t="s">
        <v>27</v>
      </c>
      <c r="B7" s="6" t="s">
        <v>54</v>
      </c>
      <c r="C7" s="6" t="s">
        <v>55</v>
      </c>
      <c r="D7" s="6" t="s">
        <v>23</v>
      </c>
      <c r="E7" s="6" t="s">
        <v>26</v>
      </c>
      <c r="F7" s="6" t="s">
        <v>19</v>
      </c>
      <c r="G7" s="7">
        <v>27936</v>
      </c>
      <c r="H7" s="8">
        <f t="shared" ref="H7:H38" si="9">G7/M7</f>
        <v>0.49530158505017552</v>
      </c>
      <c r="I7" s="6" t="s">
        <v>20</v>
      </c>
      <c r="J7" s="7">
        <v>10028</v>
      </c>
      <c r="K7" s="8">
        <f t="shared" ref="K7:K38" si="10">J7/N7</f>
        <v>0.50736149759676197</v>
      </c>
      <c r="L7" s="6" t="s">
        <v>20</v>
      </c>
      <c r="M7" s="7">
        <v>56402</v>
      </c>
      <c r="N7" s="7">
        <v>19765</v>
      </c>
      <c r="O7" s="8">
        <f t="shared" ref="O7:O38" si="11">(M7-N7)/M7</f>
        <v>0.64956916421403499</v>
      </c>
      <c r="P7" s="15">
        <v>2012</v>
      </c>
    </row>
    <row r="8" spans="1:24" x14ac:dyDescent="0.25">
      <c r="A8" s="14" t="s">
        <v>27</v>
      </c>
      <c r="B8" s="6" t="s">
        <v>56</v>
      </c>
      <c r="C8" s="6" t="s">
        <v>57</v>
      </c>
      <c r="D8" s="6" t="s">
        <v>23</v>
      </c>
      <c r="E8" s="6" t="s">
        <v>26</v>
      </c>
      <c r="F8" s="6" t="s">
        <v>19</v>
      </c>
      <c r="G8" s="7">
        <v>23848</v>
      </c>
      <c r="H8" s="8">
        <f t="shared" si="9"/>
        <v>0.43022857245945412</v>
      </c>
      <c r="I8" s="6" t="s">
        <v>20</v>
      </c>
      <c r="J8" s="7">
        <v>15266</v>
      </c>
      <c r="K8" s="8">
        <f t="shared" si="10"/>
        <v>0.60673264178689246</v>
      </c>
      <c r="L8" s="6" t="s">
        <v>20</v>
      </c>
      <c r="M8" s="7">
        <v>55431</v>
      </c>
      <c r="N8" s="7">
        <v>25161</v>
      </c>
      <c r="O8" s="8">
        <f t="shared" si="11"/>
        <v>0.54608432104778915</v>
      </c>
      <c r="P8" s="15">
        <v>2012</v>
      </c>
    </row>
    <row r="9" spans="1:24" x14ac:dyDescent="0.25">
      <c r="A9" s="14" t="s">
        <v>43</v>
      </c>
      <c r="B9" s="6" t="s">
        <v>77</v>
      </c>
      <c r="C9" s="6" t="s">
        <v>139</v>
      </c>
      <c r="D9" s="6" t="s">
        <v>23</v>
      </c>
      <c r="E9" s="6" t="s">
        <v>26</v>
      </c>
      <c r="F9" s="6" t="s">
        <v>19</v>
      </c>
      <c r="G9" s="7">
        <v>31793</v>
      </c>
      <c r="H9" s="8">
        <f t="shared" si="9"/>
        <v>0.46137659812216109</v>
      </c>
      <c r="I9" s="6" t="s">
        <v>20</v>
      </c>
      <c r="J9" s="7">
        <v>25105</v>
      </c>
      <c r="K9" s="8">
        <f t="shared" si="10"/>
        <v>0.57016647362085804</v>
      </c>
      <c r="L9" s="6" t="s">
        <v>20</v>
      </c>
      <c r="M9" s="7">
        <v>68909</v>
      </c>
      <c r="N9" s="7">
        <v>44031</v>
      </c>
      <c r="O9" s="8">
        <f t="shared" si="11"/>
        <v>0.36102686151300989</v>
      </c>
      <c r="P9" s="15">
        <v>2012</v>
      </c>
    </row>
    <row r="10" spans="1:24" x14ac:dyDescent="0.25">
      <c r="A10" s="14" t="s">
        <v>45</v>
      </c>
      <c r="B10" s="6" t="s">
        <v>151</v>
      </c>
      <c r="C10" s="6" t="s">
        <v>153</v>
      </c>
      <c r="D10" s="6" t="s">
        <v>23</v>
      </c>
      <c r="E10" s="6" t="s">
        <v>18</v>
      </c>
      <c r="F10" s="6" t="s">
        <v>24</v>
      </c>
      <c r="G10" s="7">
        <v>16404</v>
      </c>
      <c r="H10" s="8">
        <f t="shared" si="9"/>
        <v>0.48725717340937447</v>
      </c>
      <c r="I10" s="6" t="s">
        <v>20</v>
      </c>
      <c r="J10" s="7">
        <v>17930</v>
      </c>
      <c r="K10" s="8">
        <f t="shared" si="10"/>
        <v>0.72699995945343232</v>
      </c>
      <c r="L10" s="6" t="s">
        <v>20</v>
      </c>
      <c r="M10" s="7">
        <v>33666</v>
      </c>
      <c r="N10" s="7">
        <v>24663</v>
      </c>
      <c r="O10" s="8">
        <f t="shared" si="11"/>
        <v>0.26742113705221887</v>
      </c>
      <c r="P10" s="15">
        <v>2012</v>
      </c>
    </row>
    <row r="11" spans="1:24" x14ac:dyDescent="0.25">
      <c r="A11" s="14" t="s">
        <v>47</v>
      </c>
      <c r="B11" s="6" t="s">
        <v>36</v>
      </c>
      <c r="C11" s="6" t="s">
        <v>164</v>
      </c>
      <c r="D11" s="6" t="s">
        <v>23</v>
      </c>
      <c r="E11" s="6" t="s">
        <v>26</v>
      </c>
      <c r="F11" s="6" t="s">
        <v>19</v>
      </c>
      <c r="G11" s="7">
        <v>174772</v>
      </c>
      <c r="H11" s="8">
        <f t="shared" si="9"/>
        <v>0.35130968246406441</v>
      </c>
      <c r="I11" s="6" t="s">
        <v>20</v>
      </c>
      <c r="J11" s="7">
        <v>148940</v>
      </c>
      <c r="K11" s="8">
        <f t="shared" si="10"/>
        <v>0.63028712892236727</v>
      </c>
      <c r="L11" s="6" t="s">
        <v>20</v>
      </c>
      <c r="M11" s="7">
        <v>497487</v>
      </c>
      <c r="N11" s="7">
        <v>236305</v>
      </c>
      <c r="O11" s="8">
        <f t="shared" si="11"/>
        <v>0.52500266338617896</v>
      </c>
      <c r="P11" s="15">
        <v>2012</v>
      </c>
    </row>
    <row r="12" spans="1:24" x14ac:dyDescent="0.25">
      <c r="A12" s="14" t="s">
        <v>47</v>
      </c>
      <c r="B12" s="6" t="s">
        <v>33</v>
      </c>
      <c r="C12" s="6" t="s">
        <v>165</v>
      </c>
      <c r="D12" s="6" t="s">
        <v>23</v>
      </c>
      <c r="E12" s="6" t="s">
        <v>18</v>
      </c>
      <c r="F12" s="6" t="s">
        <v>49</v>
      </c>
      <c r="G12" s="7">
        <v>2778</v>
      </c>
      <c r="H12" s="8">
        <f t="shared" si="9"/>
        <v>0.39159853397237104</v>
      </c>
      <c r="I12" s="6" t="s">
        <v>20</v>
      </c>
      <c r="J12" s="7">
        <v>1848</v>
      </c>
      <c r="K12" s="8">
        <f t="shared" si="10"/>
        <v>0.60829493087557607</v>
      </c>
      <c r="L12" s="6" t="s">
        <v>20</v>
      </c>
      <c r="M12" s="7">
        <v>7094</v>
      </c>
      <c r="N12" s="7">
        <v>3038</v>
      </c>
      <c r="O12" s="8">
        <f t="shared" si="11"/>
        <v>0.57175077530307306</v>
      </c>
      <c r="P12" s="15">
        <v>2012</v>
      </c>
      <c r="W12" s="32"/>
      <c r="X12" s="32"/>
    </row>
    <row r="13" spans="1:24" x14ac:dyDescent="0.25">
      <c r="A13" s="14" t="s">
        <v>47</v>
      </c>
      <c r="B13" s="6" t="s">
        <v>151</v>
      </c>
      <c r="C13" s="6" t="s">
        <v>166</v>
      </c>
      <c r="D13" s="6" t="s">
        <v>23</v>
      </c>
      <c r="E13" s="6" t="s">
        <v>26</v>
      </c>
      <c r="F13" s="6" t="s">
        <v>211</v>
      </c>
      <c r="G13" s="7">
        <v>2410</v>
      </c>
      <c r="H13" s="8">
        <f t="shared" si="9"/>
        <v>0.33781889543033361</v>
      </c>
      <c r="I13" s="6" t="s">
        <v>21</v>
      </c>
      <c r="J13" s="7">
        <v>2121</v>
      </c>
      <c r="K13" s="8">
        <f t="shared" si="10"/>
        <v>0.57855973813420625</v>
      </c>
      <c r="L13" s="6" t="s">
        <v>20</v>
      </c>
      <c r="M13" s="7">
        <v>7134</v>
      </c>
      <c r="N13" s="7">
        <v>3666</v>
      </c>
      <c r="O13" s="8">
        <f t="shared" si="11"/>
        <v>0.4861227922624054</v>
      </c>
      <c r="P13" s="15">
        <v>2012</v>
      </c>
      <c r="W13" s="32"/>
      <c r="X13" s="32"/>
    </row>
    <row r="14" spans="1:24" x14ac:dyDescent="0.25">
      <c r="A14" s="14" t="s">
        <v>47</v>
      </c>
      <c r="B14" s="6" t="s">
        <v>167</v>
      </c>
      <c r="C14" s="6" t="s">
        <v>168</v>
      </c>
      <c r="D14" s="6" t="s">
        <v>23</v>
      </c>
      <c r="E14" s="6" t="s">
        <v>26</v>
      </c>
      <c r="F14" s="6" t="s">
        <v>211</v>
      </c>
      <c r="G14" s="7">
        <v>16202</v>
      </c>
      <c r="H14" s="8">
        <f t="shared" si="9"/>
        <v>0.40832682275258952</v>
      </c>
      <c r="I14" s="6" t="s">
        <v>21</v>
      </c>
      <c r="J14" s="7">
        <v>15815</v>
      </c>
      <c r="K14" s="8">
        <f t="shared" si="10"/>
        <v>0.54812324541642121</v>
      </c>
      <c r="L14" s="6" t="s">
        <v>21</v>
      </c>
      <c r="M14" s="7">
        <v>39679</v>
      </c>
      <c r="N14" s="7">
        <v>28853</v>
      </c>
      <c r="O14" s="8">
        <f t="shared" si="11"/>
        <v>0.272839537286726</v>
      </c>
      <c r="P14" s="15">
        <v>2012</v>
      </c>
    </row>
    <row r="15" spans="1:24" x14ac:dyDescent="0.25">
      <c r="A15" s="14" t="s">
        <v>47</v>
      </c>
      <c r="B15" s="6" t="s">
        <v>169</v>
      </c>
      <c r="C15" s="6" t="s">
        <v>170</v>
      </c>
      <c r="D15" s="6" t="s">
        <v>23</v>
      </c>
      <c r="E15" s="6" t="s">
        <v>18</v>
      </c>
      <c r="F15" s="6" t="s">
        <v>211</v>
      </c>
      <c r="G15" s="7">
        <v>6354</v>
      </c>
      <c r="H15" s="8">
        <f t="shared" si="9"/>
        <v>0.30697135127300834</v>
      </c>
      <c r="I15" s="6" t="s">
        <v>21</v>
      </c>
      <c r="J15" s="7">
        <v>7024</v>
      </c>
      <c r="K15" s="8">
        <f t="shared" si="10"/>
        <v>0.60609198377772022</v>
      </c>
      <c r="L15" s="6" t="s">
        <v>20</v>
      </c>
      <c r="M15" s="7">
        <v>20699</v>
      </c>
      <c r="N15" s="7">
        <v>11589</v>
      </c>
      <c r="O15" s="8">
        <f t="shared" si="11"/>
        <v>0.44011788009082564</v>
      </c>
      <c r="P15" s="15">
        <v>2012</v>
      </c>
    </row>
    <row r="16" spans="1:24" x14ac:dyDescent="0.25">
      <c r="A16" s="14" t="s">
        <v>47</v>
      </c>
      <c r="B16" s="6" t="s">
        <v>171</v>
      </c>
      <c r="C16" s="6" t="s">
        <v>172</v>
      </c>
      <c r="D16" s="6" t="s">
        <v>23</v>
      </c>
      <c r="E16" s="6" t="s">
        <v>26</v>
      </c>
      <c r="F16" s="6" t="s">
        <v>24</v>
      </c>
      <c r="G16" s="7">
        <v>6938</v>
      </c>
      <c r="H16" s="8">
        <f t="shared" si="9"/>
        <v>0.36771252914988339</v>
      </c>
      <c r="I16" s="6" t="s">
        <v>20</v>
      </c>
      <c r="J16" s="7">
        <v>10766</v>
      </c>
      <c r="K16" s="8">
        <f t="shared" si="10"/>
        <v>0.52725402811107303</v>
      </c>
      <c r="L16" s="6" t="s">
        <v>21</v>
      </c>
      <c r="M16" s="7">
        <v>18868</v>
      </c>
      <c r="N16" s="7">
        <v>20419</v>
      </c>
      <c r="O16" s="8">
        <f t="shared" si="11"/>
        <v>-8.2202671189315249E-2</v>
      </c>
      <c r="P16" s="15">
        <v>2012</v>
      </c>
    </row>
    <row r="17" spans="1:25" x14ac:dyDescent="0.25">
      <c r="A17" s="14" t="s">
        <v>47</v>
      </c>
      <c r="B17" s="6" t="s">
        <v>173</v>
      </c>
      <c r="C17" s="6" t="s">
        <v>174</v>
      </c>
      <c r="D17" s="6" t="s">
        <v>23</v>
      </c>
      <c r="E17" s="6" t="s">
        <v>26</v>
      </c>
      <c r="F17" s="6" t="s">
        <v>211</v>
      </c>
      <c r="G17" s="7">
        <v>18233</v>
      </c>
      <c r="H17" s="8">
        <f t="shared" si="9"/>
        <v>0.40462030091873419</v>
      </c>
      <c r="I17" s="6" t="s">
        <v>20</v>
      </c>
      <c r="J17" s="7">
        <v>15628</v>
      </c>
      <c r="K17" s="8">
        <f t="shared" si="10"/>
        <v>0.66638239808971511</v>
      </c>
      <c r="L17" s="6" t="s">
        <v>21</v>
      </c>
      <c r="M17" s="7">
        <v>45062</v>
      </c>
      <c r="N17" s="7">
        <v>23452</v>
      </c>
      <c r="O17" s="8">
        <f t="shared" si="11"/>
        <v>0.47956149305401446</v>
      </c>
      <c r="P17" s="15">
        <v>2012</v>
      </c>
      <c r="Y17" s="6" t="s">
        <v>259</v>
      </c>
    </row>
    <row r="18" spans="1:25" x14ac:dyDescent="0.25">
      <c r="A18" s="14" t="s">
        <v>15</v>
      </c>
      <c r="B18" s="6" t="s">
        <v>151</v>
      </c>
      <c r="C18" s="6" t="s">
        <v>22</v>
      </c>
      <c r="D18" s="6" t="s">
        <v>23</v>
      </c>
      <c r="E18" s="6" t="s">
        <v>18</v>
      </c>
      <c r="F18" s="6" t="s">
        <v>24</v>
      </c>
      <c r="G18" s="7">
        <v>31489</v>
      </c>
      <c r="H18" s="8">
        <f t="shared" si="9"/>
        <v>0.36844753346438264</v>
      </c>
      <c r="I18" s="6" t="s">
        <v>20</v>
      </c>
      <c r="J18" s="7">
        <v>32333</v>
      </c>
      <c r="K18" s="8">
        <f t="shared" si="10"/>
        <v>0.54995577629609471</v>
      </c>
      <c r="L18" s="6" t="s">
        <v>21</v>
      </c>
      <c r="M18" s="7">
        <v>85464</v>
      </c>
      <c r="N18" s="7">
        <v>58792</v>
      </c>
      <c r="O18" s="8">
        <f t="shared" si="11"/>
        <v>0.31208462042497426</v>
      </c>
      <c r="P18" s="15">
        <v>2010</v>
      </c>
    </row>
    <row r="19" spans="1:25" x14ac:dyDescent="0.25">
      <c r="A19" s="14" t="s">
        <v>27</v>
      </c>
      <c r="B19" s="6" t="s">
        <v>54</v>
      </c>
      <c r="C19" s="6" t="s">
        <v>58</v>
      </c>
      <c r="D19" s="6" t="s">
        <v>23</v>
      </c>
      <c r="E19" s="6" t="s">
        <v>26</v>
      </c>
      <c r="F19" s="6" t="s">
        <v>19</v>
      </c>
      <c r="G19" s="7">
        <v>25854</v>
      </c>
      <c r="H19" s="8">
        <f t="shared" si="9"/>
        <v>0.26977617780560337</v>
      </c>
      <c r="I19" s="6" t="s">
        <v>21</v>
      </c>
      <c r="J19" s="7">
        <v>38829</v>
      </c>
      <c r="K19" s="8">
        <f t="shared" si="10"/>
        <v>0.51325129208359221</v>
      </c>
      <c r="L19" s="6" t="s">
        <v>20</v>
      </c>
      <c r="M19" s="7">
        <v>95835</v>
      </c>
      <c r="N19" s="7">
        <v>75653</v>
      </c>
      <c r="O19" s="8">
        <f t="shared" si="11"/>
        <v>0.2105911201544321</v>
      </c>
      <c r="P19" s="15">
        <v>2010</v>
      </c>
    </row>
    <row r="20" spans="1:25" x14ac:dyDescent="0.25">
      <c r="A20" s="14" t="s">
        <v>27</v>
      </c>
      <c r="B20" s="6" t="s">
        <v>77</v>
      </c>
      <c r="C20" s="6" t="s">
        <v>59</v>
      </c>
      <c r="D20" s="6" t="s">
        <v>23</v>
      </c>
      <c r="E20" s="6" t="s">
        <v>18</v>
      </c>
      <c r="F20" s="6" t="s">
        <v>24</v>
      </c>
      <c r="G20" s="7">
        <v>30420</v>
      </c>
      <c r="H20" s="8">
        <f t="shared" si="9"/>
        <v>0.39727315467795016</v>
      </c>
      <c r="I20" s="6" t="s">
        <v>20</v>
      </c>
      <c r="J20" s="7">
        <v>36983</v>
      </c>
      <c r="K20" s="8">
        <f t="shared" si="10"/>
        <v>0.53750454182108853</v>
      </c>
      <c r="L20" s="6" t="s">
        <v>20</v>
      </c>
      <c r="M20" s="7">
        <v>76572</v>
      </c>
      <c r="N20" s="7">
        <v>68805</v>
      </c>
      <c r="O20" s="8">
        <f t="shared" si="11"/>
        <v>0.10143394452280206</v>
      </c>
      <c r="P20" s="15">
        <v>2010</v>
      </c>
    </row>
    <row r="21" spans="1:25" x14ac:dyDescent="0.25">
      <c r="A21" s="14" t="s">
        <v>27</v>
      </c>
      <c r="B21" s="6" t="s">
        <v>36</v>
      </c>
      <c r="C21" s="6" t="s">
        <v>61</v>
      </c>
      <c r="D21" s="6" t="s">
        <v>23</v>
      </c>
      <c r="E21" s="6" t="s">
        <v>18</v>
      </c>
      <c r="F21" s="6" t="s">
        <v>19</v>
      </c>
      <c r="G21" s="7">
        <v>146579</v>
      </c>
      <c r="H21" s="8">
        <f t="shared" si="9"/>
        <v>0.44504865570584934</v>
      </c>
      <c r="I21" s="6" t="s">
        <v>20</v>
      </c>
      <c r="J21" s="7">
        <v>133974</v>
      </c>
      <c r="K21" s="8">
        <f t="shared" si="10"/>
        <v>0.52026313336854202</v>
      </c>
      <c r="L21" s="6" t="s">
        <v>20</v>
      </c>
      <c r="M21" s="7">
        <v>329355</v>
      </c>
      <c r="N21" s="7">
        <v>257512</v>
      </c>
      <c r="O21" s="8">
        <f t="shared" si="11"/>
        <v>0.21813241031713501</v>
      </c>
      <c r="P21" s="15">
        <v>2010</v>
      </c>
    </row>
    <row r="22" spans="1:25" x14ac:dyDescent="0.25">
      <c r="A22" s="14" t="s">
        <v>41</v>
      </c>
      <c r="B22" s="6" t="s">
        <v>36</v>
      </c>
      <c r="C22" s="6" t="s">
        <v>128</v>
      </c>
      <c r="D22" s="6" t="s">
        <v>23</v>
      </c>
      <c r="E22" s="6" t="s">
        <v>18</v>
      </c>
      <c r="F22" s="6" t="s">
        <v>19</v>
      </c>
      <c r="G22" s="7">
        <v>155007</v>
      </c>
      <c r="H22" s="8">
        <f t="shared" si="9"/>
        <v>0.36381154005032107</v>
      </c>
      <c r="I22" s="6" t="s">
        <v>20</v>
      </c>
      <c r="J22" s="7">
        <v>94672</v>
      </c>
      <c r="K22" s="8">
        <f t="shared" si="10"/>
        <v>0.59933401704207345</v>
      </c>
      <c r="L22" s="6" t="s">
        <v>20</v>
      </c>
      <c r="M22" s="7">
        <v>426064</v>
      </c>
      <c r="N22" s="7">
        <v>157962</v>
      </c>
      <c r="O22" s="8">
        <f t="shared" si="11"/>
        <v>0.62925288219610198</v>
      </c>
      <c r="P22" s="15">
        <v>2010</v>
      </c>
    </row>
    <row r="23" spans="1:25" x14ac:dyDescent="0.25">
      <c r="A23" s="14" t="s">
        <v>47</v>
      </c>
      <c r="B23" s="6" t="s">
        <v>176</v>
      </c>
      <c r="C23" s="6" t="s">
        <v>185</v>
      </c>
      <c r="D23" s="6" t="s">
        <v>23</v>
      </c>
      <c r="E23" s="6" t="s">
        <v>26</v>
      </c>
      <c r="F23" s="6" t="s">
        <v>19</v>
      </c>
      <c r="G23" s="7">
        <v>6842</v>
      </c>
      <c r="H23" s="8">
        <f t="shared" si="9"/>
        <v>0.41587648918064674</v>
      </c>
      <c r="I23" s="6" t="s">
        <v>20</v>
      </c>
      <c r="J23" s="7">
        <v>1575</v>
      </c>
      <c r="K23" s="8">
        <f t="shared" si="10"/>
        <v>0.54611650485436891</v>
      </c>
      <c r="L23" s="6" t="s">
        <v>20</v>
      </c>
      <c r="M23" s="7">
        <v>16452</v>
      </c>
      <c r="N23" s="7">
        <v>2884</v>
      </c>
      <c r="O23" s="8">
        <f t="shared" si="11"/>
        <v>0.82470216387065398</v>
      </c>
      <c r="P23" s="15">
        <v>2010</v>
      </c>
    </row>
    <row r="24" spans="1:25" x14ac:dyDescent="0.25">
      <c r="A24" s="14" t="s">
        <v>76</v>
      </c>
      <c r="B24" s="6" t="s">
        <v>36</v>
      </c>
      <c r="C24" s="6" t="s">
        <v>87</v>
      </c>
      <c r="D24" s="6" t="s">
        <v>23</v>
      </c>
      <c r="E24" s="6" t="s">
        <v>26</v>
      </c>
      <c r="F24" s="6" t="s">
        <v>19</v>
      </c>
      <c r="G24" s="7">
        <v>169635</v>
      </c>
      <c r="H24" s="8">
        <f t="shared" si="9"/>
        <v>0.34392955764700156</v>
      </c>
      <c r="I24" s="6" t="s">
        <v>21</v>
      </c>
      <c r="J24" s="7">
        <v>191061</v>
      </c>
      <c r="K24" s="8">
        <f t="shared" si="10"/>
        <v>0.59883593372908661</v>
      </c>
      <c r="L24" s="6" t="s">
        <v>20</v>
      </c>
      <c r="M24" s="7">
        <v>493226</v>
      </c>
      <c r="N24" s="7">
        <v>319054</v>
      </c>
      <c r="O24" s="8">
        <f t="shared" si="11"/>
        <v>0.35312818059064199</v>
      </c>
      <c r="P24" s="15">
        <v>2008</v>
      </c>
    </row>
    <row r="25" spans="1:25" x14ac:dyDescent="0.25">
      <c r="A25" s="14" t="s">
        <v>38</v>
      </c>
      <c r="B25" s="6" t="s">
        <v>54</v>
      </c>
      <c r="C25" s="6" t="s">
        <v>109</v>
      </c>
      <c r="D25" s="6" t="s">
        <v>23</v>
      </c>
      <c r="E25" s="6" t="s">
        <v>26</v>
      </c>
      <c r="F25" s="6" t="s">
        <v>19</v>
      </c>
      <c r="G25" s="7">
        <v>40919</v>
      </c>
      <c r="H25" s="8">
        <f t="shared" si="9"/>
        <v>0.41405514798886922</v>
      </c>
      <c r="I25" s="6" t="s">
        <v>20</v>
      </c>
      <c r="J25" s="7">
        <v>20797</v>
      </c>
      <c r="K25" s="8">
        <f t="shared" si="10"/>
        <v>0.56582777853353283</v>
      </c>
      <c r="L25" s="6" t="s">
        <v>21</v>
      </c>
      <c r="M25" s="7">
        <v>98825</v>
      </c>
      <c r="N25" s="7">
        <v>36755</v>
      </c>
      <c r="O25" s="8">
        <f t="shared" si="11"/>
        <v>0.62807993928661776</v>
      </c>
      <c r="P25" s="15">
        <v>2008</v>
      </c>
    </row>
    <row r="26" spans="1:25" x14ac:dyDescent="0.25">
      <c r="A26" s="14" t="s">
        <v>45</v>
      </c>
      <c r="B26" s="6" t="s">
        <v>56</v>
      </c>
      <c r="C26" s="6" t="s">
        <v>158</v>
      </c>
      <c r="D26" s="6" t="s">
        <v>23</v>
      </c>
      <c r="E26" s="6" t="s">
        <v>26</v>
      </c>
      <c r="F26" s="6" t="s">
        <v>19</v>
      </c>
      <c r="G26" s="7">
        <v>6189</v>
      </c>
      <c r="H26" s="8">
        <f t="shared" si="9"/>
        <v>0.41348209513629075</v>
      </c>
      <c r="I26" s="6" t="s">
        <v>20</v>
      </c>
      <c r="J26" s="7">
        <v>5312</v>
      </c>
      <c r="K26" s="8">
        <f t="shared" si="10"/>
        <v>0.68181234758054166</v>
      </c>
      <c r="L26" s="6" t="s">
        <v>20</v>
      </c>
      <c r="M26" s="7">
        <v>14968</v>
      </c>
      <c r="N26" s="7">
        <v>7791</v>
      </c>
      <c r="O26" s="8">
        <f t="shared" si="11"/>
        <v>0.47948957776590057</v>
      </c>
      <c r="P26" s="15">
        <v>2008</v>
      </c>
    </row>
    <row r="27" spans="1:25" x14ac:dyDescent="0.25">
      <c r="A27" s="14" t="s">
        <v>47</v>
      </c>
      <c r="B27" s="6" t="s">
        <v>243</v>
      </c>
      <c r="C27" s="6" t="s">
        <v>193</v>
      </c>
      <c r="D27" s="6" t="s">
        <v>23</v>
      </c>
      <c r="E27" s="6" t="s">
        <v>26</v>
      </c>
      <c r="F27" s="6" t="s">
        <v>19</v>
      </c>
      <c r="G27" s="7">
        <v>20043</v>
      </c>
      <c r="H27" s="8">
        <f t="shared" si="9"/>
        <v>0.4486200953510755</v>
      </c>
      <c r="I27" s="6" t="s">
        <v>20</v>
      </c>
      <c r="J27" s="7">
        <v>1981</v>
      </c>
      <c r="K27" s="8">
        <f t="shared" si="10"/>
        <v>0.72457937088515001</v>
      </c>
      <c r="L27" s="6" t="s">
        <v>20</v>
      </c>
      <c r="M27" s="7">
        <v>44677</v>
      </c>
      <c r="N27" s="7">
        <v>2734</v>
      </c>
      <c r="O27" s="8">
        <f t="shared" si="11"/>
        <v>0.93880520178167737</v>
      </c>
      <c r="P27" s="15">
        <v>2008</v>
      </c>
    </row>
    <row r="28" spans="1:25" x14ac:dyDescent="0.25">
      <c r="A28" s="14" t="s">
        <v>76</v>
      </c>
      <c r="B28" s="6" t="s">
        <v>56</v>
      </c>
      <c r="C28" s="6" t="s">
        <v>88</v>
      </c>
      <c r="D28" s="6" t="s">
        <v>23</v>
      </c>
      <c r="E28" s="6" t="s">
        <v>26</v>
      </c>
      <c r="F28" s="6" t="s">
        <v>24</v>
      </c>
      <c r="G28" s="7">
        <v>27529</v>
      </c>
      <c r="H28" s="8">
        <f t="shared" si="9"/>
        <v>0.44403045259524498</v>
      </c>
      <c r="I28" s="6" t="s">
        <v>21</v>
      </c>
      <c r="J28" s="7">
        <v>41281</v>
      </c>
      <c r="K28" s="8">
        <f t="shared" si="10"/>
        <v>0.58808194199099662</v>
      </c>
      <c r="L28" s="6" t="s">
        <v>21</v>
      </c>
      <c r="M28" s="7">
        <v>61998</v>
      </c>
      <c r="N28" s="7">
        <v>70196</v>
      </c>
      <c r="O28" s="8">
        <f t="shared" si="11"/>
        <v>-0.13223007193780445</v>
      </c>
      <c r="P28" s="15">
        <v>2006</v>
      </c>
    </row>
    <row r="29" spans="1:25" x14ac:dyDescent="0.25">
      <c r="A29" s="14" t="s">
        <v>38</v>
      </c>
      <c r="B29" s="6" t="s">
        <v>36</v>
      </c>
      <c r="C29" s="6" t="s">
        <v>121</v>
      </c>
      <c r="D29" s="6" t="s">
        <v>23</v>
      </c>
      <c r="E29" s="6" t="s">
        <v>26</v>
      </c>
      <c r="F29" s="6" t="s">
        <v>24</v>
      </c>
      <c r="G29" s="7">
        <v>46185</v>
      </c>
      <c r="H29" s="8">
        <f t="shared" si="9"/>
        <v>0.4405032142380253</v>
      </c>
      <c r="I29" s="6" t="s">
        <v>20</v>
      </c>
      <c r="J29" s="7">
        <v>19471</v>
      </c>
      <c r="K29" s="8">
        <f t="shared" si="10"/>
        <v>0.65249153848731611</v>
      </c>
      <c r="L29" s="6" t="s">
        <v>20</v>
      </c>
      <c r="M29" s="7">
        <v>104846</v>
      </c>
      <c r="N29" s="7">
        <v>29841</v>
      </c>
      <c r="O29" s="8">
        <f t="shared" si="11"/>
        <v>0.71538256108959808</v>
      </c>
      <c r="P29" s="15">
        <v>2006</v>
      </c>
    </row>
    <row r="30" spans="1:25" x14ac:dyDescent="0.25">
      <c r="A30" s="14" t="s">
        <v>38</v>
      </c>
      <c r="B30" s="6" t="s">
        <v>54</v>
      </c>
      <c r="C30" s="6" t="s">
        <v>122</v>
      </c>
      <c r="D30" s="6" t="s">
        <v>23</v>
      </c>
      <c r="E30" s="6" t="s">
        <v>26</v>
      </c>
      <c r="F30" s="6" t="s">
        <v>19</v>
      </c>
      <c r="G30" s="7">
        <v>4159</v>
      </c>
      <c r="H30" s="8">
        <f t="shared" si="9"/>
        <v>0.37130613338094814</v>
      </c>
      <c r="I30" s="6" t="s">
        <v>20</v>
      </c>
      <c r="J30" s="7">
        <v>5021</v>
      </c>
      <c r="K30" s="8">
        <f t="shared" si="10"/>
        <v>0.67441235728676963</v>
      </c>
      <c r="L30" s="6" t="s">
        <v>20</v>
      </c>
      <c r="M30" s="7">
        <v>11201</v>
      </c>
      <c r="N30" s="7">
        <v>7445</v>
      </c>
      <c r="O30" s="8">
        <f t="shared" si="11"/>
        <v>0.33532720292830998</v>
      </c>
      <c r="P30" s="15">
        <v>2006</v>
      </c>
    </row>
    <row r="31" spans="1:25" x14ac:dyDescent="0.25">
      <c r="A31" s="14" t="s">
        <v>45</v>
      </c>
      <c r="B31" s="6" t="s">
        <v>54</v>
      </c>
      <c r="C31" s="6" t="s">
        <v>159</v>
      </c>
      <c r="D31" s="6" t="s">
        <v>23</v>
      </c>
      <c r="E31" s="6" t="s">
        <v>26</v>
      </c>
      <c r="F31" s="6" t="s">
        <v>19</v>
      </c>
      <c r="G31" s="7">
        <v>3393</v>
      </c>
      <c r="H31" s="8">
        <f t="shared" si="9"/>
        <v>0.31624568925342528</v>
      </c>
      <c r="I31" s="6" t="s">
        <v>21</v>
      </c>
      <c r="J31" s="7">
        <v>1704</v>
      </c>
      <c r="K31" s="8">
        <f t="shared" si="10"/>
        <v>0.56071076011845999</v>
      </c>
      <c r="L31" s="6" t="s">
        <v>20</v>
      </c>
      <c r="M31" s="7">
        <v>10729</v>
      </c>
      <c r="N31" s="7">
        <v>3039</v>
      </c>
      <c r="O31" s="8">
        <f t="shared" si="11"/>
        <v>0.71674899804268799</v>
      </c>
      <c r="P31" s="15">
        <v>2006</v>
      </c>
    </row>
    <row r="32" spans="1:25" x14ac:dyDescent="0.25">
      <c r="A32" s="14" t="s">
        <v>47</v>
      </c>
      <c r="B32" s="6" t="s">
        <v>36</v>
      </c>
      <c r="C32" s="6" t="s">
        <v>229</v>
      </c>
      <c r="D32" s="6" t="s">
        <v>23</v>
      </c>
      <c r="E32" s="6" t="s">
        <v>18</v>
      </c>
      <c r="F32" s="6" t="s">
        <v>19</v>
      </c>
      <c r="G32" s="7">
        <v>215776</v>
      </c>
      <c r="H32" s="8">
        <f t="shared" si="9"/>
        <v>0.43087552542508262</v>
      </c>
      <c r="I32" s="6" t="s">
        <v>20</v>
      </c>
      <c r="J32" s="7">
        <v>124663</v>
      </c>
      <c r="K32" s="8">
        <f t="shared" si="10"/>
        <v>0.60150444869048303</v>
      </c>
      <c r="L32" s="6" t="s">
        <v>20</v>
      </c>
      <c r="M32" s="7">
        <v>500785</v>
      </c>
      <c r="N32" s="7">
        <v>207252</v>
      </c>
      <c r="O32" s="8">
        <f t="shared" si="11"/>
        <v>0.58614575117066203</v>
      </c>
      <c r="P32" s="15">
        <v>2006</v>
      </c>
    </row>
    <row r="33" spans="1:16" x14ac:dyDescent="0.25">
      <c r="A33" s="14" t="s">
        <v>47</v>
      </c>
      <c r="B33" s="6" t="s">
        <v>240</v>
      </c>
      <c r="C33" s="6" t="s">
        <v>194</v>
      </c>
      <c r="D33" s="6" t="s">
        <v>23</v>
      </c>
      <c r="E33" s="6" t="s">
        <v>26</v>
      </c>
      <c r="F33" s="6" t="s">
        <v>19</v>
      </c>
      <c r="G33" s="7">
        <v>3703</v>
      </c>
      <c r="H33" s="8">
        <f t="shared" si="9"/>
        <v>0.36739755928167478</v>
      </c>
      <c r="I33" s="6" t="s">
        <v>20</v>
      </c>
      <c r="J33" s="7">
        <v>2611</v>
      </c>
      <c r="K33" s="8">
        <f t="shared" si="10"/>
        <v>0.70777988614800758</v>
      </c>
      <c r="L33" s="6" t="s">
        <v>20</v>
      </c>
      <c r="M33" s="7">
        <v>10079</v>
      </c>
      <c r="N33" s="7">
        <v>3689</v>
      </c>
      <c r="O33" s="8">
        <f t="shared" si="11"/>
        <v>0.63399146740748091</v>
      </c>
      <c r="P33" s="15">
        <v>2006</v>
      </c>
    </row>
    <row r="34" spans="1:16" x14ac:dyDescent="0.25">
      <c r="A34" s="14" t="s">
        <v>76</v>
      </c>
      <c r="B34" s="6" t="s">
        <v>36</v>
      </c>
      <c r="C34" s="6" t="s">
        <v>89</v>
      </c>
      <c r="D34" s="6" t="s">
        <v>23</v>
      </c>
      <c r="E34" s="6" t="s">
        <v>18</v>
      </c>
      <c r="F34" s="6" t="s">
        <v>24</v>
      </c>
      <c r="G34" s="7">
        <v>258469</v>
      </c>
      <c r="H34" s="8">
        <f t="shared" si="9"/>
        <v>0.41347432072498658</v>
      </c>
      <c r="I34" s="6" t="s">
        <v>20</v>
      </c>
      <c r="J34" s="7">
        <v>161733</v>
      </c>
      <c r="K34" s="8">
        <f t="shared" si="10"/>
        <v>0.5940409683426443</v>
      </c>
      <c r="L34" s="6" t="s">
        <v>20</v>
      </c>
      <c r="M34" s="7">
        <v>625115</v>
      </c>
      <c r="N34" s="7">
        <v>272259</v>
      </c>
      <c r="O34" s="8">
        <f t="shared" si="11"/>
        <v>0.56446573830415203</v>
      </c>
      <c r="P34" s="15">
        <v>2004</v>
      </c>
    </row>
    <row r="35" spans="1:16" x14ac:dyDescent="0.25">
      <c r="A35" s="14" t="s">
        <v>15</v>
      </c>
      <c r="B35" s="6" t="s">
        <v>36</v>
      </c>
      <c r="C35" s="6" t="s">
        <v>37</v>
      </c>
      <c r="D35" s="6" t="s">
        <v>23</v>
      </c>
      <c r="E35" s="6" t="s">
        <v>18</v>
      </c>
      <c r="F35" s="6" t="s">
        <v>19</v>
      </c>
      <c r="G35" s="7">
        <v>190978</v>
      </c>
      <c r="H35" s="8">
        <f t="shared" si="9"/>
        <v>0.47994189772290341</v>
      </c>
      <c r="I35" s="6" t="s">
        <v>20</v>
      </c>
      <c r="J35" s="7">
        <v>176582</v>
      </c>
      <c r="K35" s="8">
        <f t="shared" si="10"/>
        <v>0.65133932852832477</v>
      </c>
      <c r="L35" s="6" t="s">
        <v>20</v>
      </c>
      <c r="M35" s="7">
        <v>397919</v>
      </c>
      <c r="N35" s="7">
        <v>271106</v>
      </c>
      <c r="O35" s="8">
        <f t="shared" si="11"/>
        <v>0.31869048725997001</v>
      </c>
      <c r="P35" s="15">
        <v>2002</v>
      </c>
    </row>
    <row r="36" spans="1:16" x14ac:dyDescent="0.25">
      <c r="A36" s="14" t="s">
        <v>15</v>
      </c>
      <c r="B36" s="6" t="s">
        <v>54</v>
      </c>
      <c r="C36" s="6" t="s">
        <v>40</v>
      </c>
      <c r="D36" s="6" t="s">
        <v>23</v>
      </c>
      <c r="E36" s="6" t="s">
        <v>18</v>
      </c>
      <c r="F36" s="6" t="s">
        <v>19</v>
      </c>
      <c r="G36" s="7">
        <v>14213</v>
      </c>
      <c r="H36" s="8">
        <f t="shared" si="9"/>
        <v>0.36005978618837714</v>
      </c>
      <c r="I36" s="6" t="s">
        <v>20</v>
      </c>
      <c r="J36" s="7">
        <v>13007</v>
      </c>
      <c r="K36" s="8">
        <f t="shared" si="10"/>
        <v>0.5842954045191141</v>
      </c>
      <c r="L36" s="6" t="s">
        <v>20</v>
      </c>
      <c r="M36" s="7">
        <v>39474</v>
      </c>
      <c r="N36" s="7">
        <v>22261</v>
      </c>
      <c r="O36" s="8">
        <f t="shared" si="11"/>
        <v>0.43605917819324114</v>
      </c>
      <c r="P36" s="15">
        <v>2002</v>
      </c>
    </row>
    <row r="37" spans="1:16" x14ac:dyDescent="0.25">
      <c r="A37" s="14" t="s">
        <v>15</v>
      </c>
      <c r="B37" s="6" t="s">
        <v>151</v>
      </c>
      <c r="C37" s="6" t="s">
        <v>42</v>
      </c>
      <c r="D37" s="6" t="s">
        <v>23</v>
      </c>
      <c r="E37" s="6" t="s">
        <v>26</v>
      </c>
      <c r="F37" s="6" t="s">
        <v>24</v>
      </c>
      <c r="G37" s="7">
        <v>43519</v>
      </c>
      <c r="H37" s="8">
        <f t="shared" si="9"/>
        <v>0.43063389340774605</v>
      </c>
      <c r="I37" s="6" t="s">
        <v>21</v>
      </c>
      <c r="J37" s="7">
        <v>52394</v>
      </c>
      <c r="K37" s="8">
        <f t="shared" si="10"/>
        <v>0.56002821839326178</v>
      </c>
      <c r="L37" s="6" t="s">
        <v>21</v>
      </c>
      <c r="M37" s="7">
        <v>101058</v>
      </c>
      <c r="N37" s="7">
        <v>93556</v>
      </c>
      <c r="O37" s="8">
        <f t="shared" si="11"/>
        <v>7.423459795365038E-2</v>
      </c>
      <c r="P37" s="15">
        <v>2002</v>
      </c>
    </row>
    <row r="38" spans="1:16" x14ac:dyDescent="0.25">
      <c r="A38" s="14" t="s">
        <v>76</v>
      </c>
      <c r="B38" s="6" t="s">
        <v>81</v>
      </c>
      <c r="C38" s="6" t="s">
        <v>93</v>
      </c>
      <c r="D38" s="6" t="s">
        <v>23</v>
      </c>
      <c r="E38" s="6" t="s">
        <v>26</v>
      </c>
      <c r="F38" s="6" t="s">
        <v>24</v>
      </c>
      <c r="G38" s="7">
        <v>14011</v>
      </c>
      <c r="H38" s="8">
        <f t="shared" si="9"/>
        <v>0.33311935330480269</v>
      </c>
      <c r="I38" s="6" t="s">
        <v>20</v>
      </c>
      <c r="J38" s="7">
        <v>16405</v>
      </c>
      <c r="K38" s="8">
        <f t="shared" si="10"/>
        <v>0.54174096823195295</v>
      </c>
      <c r="L38" s="6" t="s">
        <v>20</v>
      </c>
      <c r="M38" s="7">
        <v>42060</v>
      </c>
      <c r="N38" s="7">
        <v>30282</v>
      </c>
      <c r="O38" s="8">
        <f t="shared" si="11"/>
        <v>0.28002853067047073</v>
      </c>
      <c r="P38" s="15">
        <v>2002</v>
      </c>
    </row>
    <row r="39" spans="1:16" x14ac:dyDescent="0.25">
      <c r="A39" s="14" t="s">
        <v>43</v>
      </c>
      <c r="B39" s="6" t="s">
        <v>36</v>
      </c>
      <c r="C39" s="6" t="s">
        <v>143</v>
      </c>
      <c r="D39" s="6" t="s">
        <v>23</v>
      </c>
      <c r="E39" s="6" t="s">
        <v>26</v>
      </c>
      <c r="F39" s="6" t="s">
        <v>19</v>
      </c>
      <c r="G39" s="7">
        <v>170414</v>
      </c>
      <c r="H39" s="8">
        <f t="shared" ref="H39:H70" si="12">G39/M39</f>
        <v>0.49197573811950218</v>
      </c>
      <c r="I39" s="6" t="s">
        <v>20</v>
      </c>
      <c r="J39" s="7">
        <v>146899</v>
      </c>
      <c r="K39" s="8">
        <f t="shared" ref="K39:K70" si="13">J39/N39</f>
        <v>0.56945101292418376</v>
      </c>
      <c r="L39" s="6" t="s">
        <v>20</v>
      </c>
      <c r="M39" s="7">
        <v>346387</v>
      </c>
      <c r="N39" s="7">
        <v>257966</v>
      </c>
      <c r="O39" s="8">
        <f t="shared" ref="O39:O70" si="14">(M39-N39)/M39</f>
        <v>0.25526650826965214</v>
      </c>
      <c r="P39" s="15">
        <v>2002</v>
      </c>
    </row>
    <row r="40" spans="1:16" x14ac:dyDescent="0.25">
      <c r="A40" s="14" t="s">
        <v>47</v>
      </c>
      <c r="B40" s="6" t="s">
        <v>36</v>
      </c>
      <c r="C40" s="6" t="s">
        <v>201</v>
      </c>
      <c r="D40" s="6" t="s">
        <v>23</v>
      </c>
      <c r="E40" s="6" t="s">
        <v>26</v>
      </c>
      <c r="F40" s="6" t="s">
        <v>24</v>
      </c>
      <c r="G40" s="7">
        <v>316052</v>
      </c>
      <c r="H40" s="8">
        <f t="shared" si="12"/>
        <v>0.33106410169118689</v>
      </c>
      <c r="I40" s="6" t="s">
        <v>21</v>
      </c>
      <c r="J40" s="7">
        <v>370878</v>
      </c>
      <c r="K40" s="8">
        <f t="shared" si="13"/>
        <v>0.59790005174907024</v>
      </c>
      <c r="L40" s="6" t="s">
        <v>20</v>
      </c>
      <c r="M40" s="7">
        <v>954655</v>
      </c>
      <c r="N40" s="7">
        <v>620301</v>
      </c>
      <c r="O40" s="8">
        <f t="shared" si="14"/>
        <v>0.35023542536308927</v>
      </c>
      <c r="P40" s="15">
        <v>2002</v>
      </c>
    </row>
    <row r="41" spans="1:16" x14ac:dyDescent="0.25">
      <c r="A41" s="14" t="s">
        <v>47</v>
      </c>
      <c r="B41" s="6" t="s">
        <v>180</v>
      </c>
      <c r="C41" s="6" t="s">
        <v>202</v>
      </c>
      <c r="D41" s="6" t="s">
        <v>23</v>
      </c>
      <c r="E41" s="6" t="s">
        <v>26</v>
      </c>
      <c r="F41" s="6" t="s">
        <v>19</v>
      </c>
      <c r="G41" s="7">
        <v>7433</v>
      </c>
      <c r="H41" s="8">
        <f t="shared" si="12"/>
        <v>0.36063267187424192</v>
      </c>
      <c r="I41" s="6" t="s">
        <v>20</v>
      </c>
      <c r="J41" s="7">
        <v>9572</v>
      </c>
      <c r="K41" s="8">
        <f t="shared" si="13"/>
        <v>0.54299977308826863</v>
      </c>
      <c r="L41" s="6" t="s">
        <v>21</v>
      </c>
      <c r="M41" s="7">
        <v>20611</v>
      </c>
      <c r="N41" s="7">
        <v>17628</v>
      </c>
      <c r="O41" s="8">
        <f t="shared" si="14"/>
        <v>0.14472854301101354</v>
      </c>
      <c r="P41" s="15">
        <v>2002</v>
      </c>
    </row>
    <row r="42" spans="1:16" x14ac:dyDescent="0.25">
      <c r="A42" s="14" t="s">
        <v>27</v>
      </c>
      <c r="B42" s="6" t="s">
        <v>56</v>
      </c>
      <c r="C42" s="6" t="s">
        <v>62</v>
      </c>
      <c r="D42" s="6" t="s">
        <v>23</v>
      </c>
      <c r="E42" s="6" t="s">
        <v>26</v>
      </c>
      <c r="F42" s="6" t="s">
        <v>19</v>
      </c>
      <c r="G42" s="7">
        <v>41668</v>
      </c>
      <c r="H42" s="8">
        <f t="shared" si="12"/>
        <v>0.44745122042889512</v>
      </c>
      <c r="I42" s="6" t="s">
        <v>20</v>
      </c>
      <c r="J42" s="7">
        <v>28286</v>
      </c>
      <c r="K42" s="8">
        <f t="shared" si="13"/>
        <v>0.58108385718394351</v>
      </c>
      <c r="L42" s="6" t="s">
        <v>21</v>
      </c>
      <c r="M42" s="7">
        <v>93123</v>
      </c>
      <c r="N42" s="7">
        <v>48678</v>
      </c>
      <c r="O42" s="8">
        <f t="shared" si="14"/>
        <v>0.47727199510325052</v>
      </c>
      <c r="P42" s="15">
        <v>2000</v>
      </c>
    </row>
    <row r="43" spans="1:16" x14ac:dyDescent="0.25">
      <c r="A43" s="14" t="s">
        <v>38</v>
      </c>
      <c r="B43" s="6" t="s">
        <v>36</v>
      </c>
      <c r="C43" s="6" t="s">
        <v>112</v>
      </c>
      <c r="D43" s="6" t="s">
        <v>23</v>
      </c>
      <c r="E43" s="6" t="s">
        <v>26</v>
      </c>
      <c r="F43" s="6" t="s">
        <v>24</v>
      </c>
      <c r="G43" s="7">
        <v>27457</v>
      </c>
      <c r="H43" s="8">
        <f t="shared" si="12"/>
        <v>0.36608357110477052</v>
      </c>
      <c r="I43" s="6" t="s">
        <v>20</v>
      </c>
      <c r="J43" s="7">
        <v>20358</v>
      </c>
      <c r="K43" s="8">
        <f t="shared" si="13"/>
        <v>0.66883500887049085</v>
      </c>
      <c r="L43" s="6" t="s">
        <v>20</v>
      </c>
      <c r="M43" s="7">
        <v>75002</v>
      </c>
      <c r="N43" s="7">
        <v>30438</v>
      </c>
      <c r="O43" s="8">
        <f t="shared" si="14"/>
        <v>0.59417082211141037</v>
      </c>
      <c r="P43" s="15">
        <v>2000</v>
      </c>
    </row>
    <row r="44" spans="1:16" x14ac:dyDescent="0.25">
      <c r="A44" s="14" t="s">
        <v>43</v>
      </c>
      <c r="B44" s="6" t="s">
        <v>77</v>
      </c>
      <c r="C44" s="6" t="s">
        <v>144</v>
      </c>
      <c r="D44" s="6" t="s">
        <v>23</v>
      </c>
      <c r="E44" s="6" t="s">
        <v>26</v>
      </c>
      <c r="F44" s="6" t="s">
        <v>19</v>
      </c>
      <c r="G44" s="7">
        <v>39837</v>
      </c>
      <c r="H44" s="8">
        <f t="shared" si="12"/>
        <v>0.44886760563380279</v>
      </c>
      <c r="I44" s="6" t="s">
        <v>20</v>
      </c>
      <c r="J44" s="7">
        <v>35410</v>
      </c>
      <c r="K44" s="8">
        <f t="shared" si="13"/>
        <v>0.56754980686316936</v>
      </c>
      <c r="L44" s="6" t="s">
        <v>21</v>
      </c>
      <c r="M44" s="7">
        <v>88750</v>
      </c>
      <c r="N44" s="7">
        <v>62391</v>
      </c>
      <c r="O44" s="8">
        <f t="shared" si="14"/>
        <v>0.29700281690140845</v>
      </c>
      <c r="P44" s="15">
        <v>2000</v>
      </c>
    </row>
    <row r="45" spans="1:16" x14ac:dyDescent="0.25">
      <c r="A45" s="14" t="s">
        <v>47</v>
      </c>
      <c r="B45" s="6" t="s">
        <v>36</v>
      </c>
      <c r="C45" s="6" t="s">
        <v>205</v>
      </c>
      <c r="D45" s="6" t="s">
        <v>23</v>
      </c>
      <c r="E45" s="6" t="s">
        <v>26</v>
      </c>
      <c r="F45" s="6" t="s">
        <v>19</v>
      </c>
      <c r="G45" s="7">
        <v>220531</v>
      </c>
      <c r="H45" s="8">
        <f t="shared" si="12"/>
        <v>0.35682780179667073</v>
      </c>
      <c r="I45" s="6" t="s">
        <v>20</v>
      </c>
      <c r="J45" s="7">
        <v>143366</v>
      </c>
      <c r="K45" s="8">
        <f t="shared" si="13"/>
        <v>0.58433258610148764</v>
      </c>
      <c r="L45" s="6" t="s">
        <v>20</v>
      </c>
      <c r="M45" s="7">
        <v>618032</v>
      </c>
      <c r="N45" s="7">
        <v>245350</v>
      </c>
      <c r="O45" s="8">
        <f t="shared" si="14"/>
        <v>0.60301408341315665</v>
      </c>
      <c r="P45" s="15">
        <v>2000</v>
      </c>
    </row>
    <row r="46" spans="1:16" x14ac:dyDescent="0.25">
      <c r="A46" s="14" t="s">
        <v>27</v>
      </c>
      <c r="B46" s="6" t="s">
        <v>36</v>
      </c>
      <c r="C46" s="6" t="s">
        <v>61</v>
      </c>
      <c r="D46" s="6" t="s">
        <v>23</v>
      </c>
      <c r="E46" s="6" t="s">
        <v>18</v>
      </c>
      <c r="F46" s="6" t="s">
        <v>19</v>
      </c>
      <c r="G46" s="7">
        <v>145009</v>
      </c>
      <c r="H46" s="8">
        <f t="shared" si="12"/>
        <v>0.45485741889140874</v>
      </c>
      <c r="I46" s="6" t="s">
        <v>20</v>
      </c>
      <c r="J46" s="7">
        <v>134203</v>
      </c>
      <c r="K46" s="8">
        <f t="shared" si="13"/>
        <v>0.62393301470998452</v>
      </c>
      <c r="L46" s="6" t="s">
        <v>21</v>
      </c>
      <c r="M46" s="7">
        <v>318801</v>
      </c>
      <c r="N46" s="7">
        <v>215092</v>
      </c>
      <c r="O46" s="8">
        <f t="shared" si="14"/>
        <v>0.32530951910439426</v>
      </c>
      <c r="P46" s="15">
        <v>1998</v>
      </c>
    </row>
    <row r="47" spans="1:16" x14ac:dyDescent="0.25">
      <c r="A47" s="14" t="s">
        <v>43</v>
      </c>
      <c r="B47" s="6" t="s">
        <v>36</v>
      </c>
      <c r="C47" s="6" t="s">
        <v>145</v>
      </c>
      <c r="D47" s="6" t="s">
        <v>23</v>
      </c>
      <c r="E47" s="6" t="s">
        <v>26</v>
      </c>
      <c r="F47" s="6" t="s">
        <v>49</v>
      </c>
      <c r="G47" s="7">
        <v>120759</v>
      </c>
      <c r="H47" s="8">
        <f t="shared" si="12"/>
        <v>0.45879684508069662</v>
      </c>
      <c r="I47" s="6" t="s">
        <v>20</v>
      </c>
      <c r="J47" s="7">
        <v>117442</v>
      </c>
      <c r="K47" s="8">
        <f t="shared" si="13"/>
        <v>0.75158550867470031</v>
      </c>
      <c r="L47" s="6" t="s">
        <v>20</v>
      </c>
      <c r="M47" s="7">
        <v>263208</v>
      </c>
      <c r="N47" s="7">
        <v>156259</v>
      </c>
      <c r="O47" s="8">
        <f t="shared" si="14"/>
        <v>0.40632883498981792</v>
      </c>
      <c r="P47" s="15">
        <v>1998</v>
      </c>
    </row>
    <row r="48" spans="1:16" x14ac:dyDescent="0.25">
      <c r="A48" s="14" t="s">
        <v>43</v>
      </c>
      <c r="B48" s="6" t="s">
        <v>77</v>
      </c>
      <c r="C48" s="6" t="s">
        <v>146</v>
      </c>
      <c r="D48" s="6" t="s">
        <v>23</v>
      </c>
      <c r="E48" s="6" t="s">
        <v>26</v>
      </c>
      <c r="F48" s="6" t="s">
        <v>49</v>
      </c>
      <c r="G48" s="7">
        <v>19846</v>
      </c>
      <c r="H48" s="8">
        <f t="shared" si="12"/>
        <v>0.3117744089231011</v>
      </c>
      <c r="I48" s="6" t="s">
        <v>20</v>
      </c>
      <c r="J48" s="7">
        <v>19977</v>
      </c>
      <c r="K48" s="8">
        <f t="shared" si="13"/>
        <v>0.51518980812873938</v>
      </c>
      <c r="L48" s="6" t="s">
        <v>20</v>
      </c>
      <c r="M48" s="7">
        <v>63655</v>
      </c>
      <c r="N48" s="7">
        <v>38776</v>
      </c>
      <c r="O48" s="8">
        <f t="shared" si="14"/>
        <v>0.39084125363286465</v>
      </c>
      <c r="P48" s="15">
        <v>1998</v>
      </c>
    </row>
    <row r="49" spans="1:16" x14ac:dyDescent="0.25">
      <c r="A49" s="14" t="s">
        <v>43</v>
      </c>
      <c r="B49" s="6" t="s">
        <v>242</v>
      </c>
      <c r="C49" s="6" t="s">
        <v>147</v>
      </c>
      <c r="D49" s="6" t="s">
        <v>23</v>
      </c>
      <c r="E49" s="6" t="s">
        <v>26</v>
      </c>
      <c r="F49" s="6" t="s">
        <v>19</v>
      </c>
      <c r="G49" s="7">
        <v>34382</v>
      </c>
      <c r="H49" s="8">
        <f t="shared" si="12"/>
        <v>0.3751445717403164</v>
      </c>
      <c r="I49" s="6" t="s">
        <v>20</v>
      </c>
      <c r="J49" s="7">
        <v>31274</v>
      </c>
      <c r="K49" s="8">
        <f t="shared" si="13"/>
        <v>0.52588743715212971</v>
      </c>
      <c r="L49" s="6" t="s">
        <v>20</v>
      </c>
      <c r="M49" s="7">
        <v>91650</v>
      </c>
      <c r="N49" s="7">
        <v>59469</v>
      </c>
      <c r="O49" s="8">
        <f t="shared" si="14"/>
        <v>0.35112929623567923</v>
      </c>
      <c r="P49" s="15">
        <v>1998</v>
      </c>
    </row>
    <row r="50" spans="1:16" x14ac:dyDescent="0.25">
      <c r="A50" s="14" t="s">
        <v>47</v>
      </c>
      <c r="B50" s="6" t="s">
        <v>176</v>
      </c>
      <c r="C50" s="6" t="s">
        <v>209</v>
      </c>
      <c r="D50" s="6" t="s">
        <v>23</v>
      </c>
      <c r="E50" s="6" t="s">
        <v>26</v>
      </c>
      <c r="F50" s="6" t="s">
        <v>49</v>
      </c>
      <c r="G50" s="7">
        <v>18149</v>
      </c>
      <c r="H50" s="8">
        <f t="shared" si="12"/>
        <v>0.40117152961980546</v>
      </c>
      <c r="I50" s="6" t="s">
        <v>20</v>
      </c>
      <c r="J50" s="7">
        <v>15727</v>
      </c>
      <c r="K50" s="8">
        <f t="shared" si="13"/>
        <v>0.52363987480855034</v>
      </c>
      <c r="L50" s="6" t="s">
        <v>20</v>
      </c>
      <c r="M50" s="7">
        <v>45240</v>
      </c>
      <c r="N50" s="7">
        <v>30034</v>
      </c>
      <c r="O50" s="8">
        <f t="shared" si="14"/>
        <v>0.3361184792219275</v>
      </c>
      <c r="P50" s="15">
        <v>1998</v>
      </c>
    </row>
    <row r="51" spans="1:16" x14ac:dyDescent="0.25">
      <c r="A51" s="14" t="s">
        <v>47</v>
      </c>
      <c r="B51" s="6" t="s">
        <v>232</v>
      </c>
      <c r="C51" s="6" t="s">
        <v>210</v>
      </c>
      <c r="D51" s="6" t="s">
        <v>23</v>
      </c>
      <c r="E51" s="6" t="s">
        <v>26</v>
      </c>
      <c r="F51" s="6" t="s">
        <v>211</v>
      </c>
      <c r="G51" s="7">
        <v>9482</v>
      </c>
      <c r="H51" s="8">
        <f t="shared" si="12"/>
        <v>0.43946978123841307</v>
      </c>
      <c r="I51" s="6" t="s">
        <v>20</v>
      </c>
      <c r="J51" s="7">
        <v>13439</v>
      </c>
      <c r="K51" s="8">
        <f t="shared" si="13"/>
        <v>0.62137044571851308</v>
      </c>
      <c r="L51" s="6" t="s">
        <v>21</v>
      </c>
      <c r="M51" s="7">
        <v>21576</v>
      </c>
      <c r="N51" s="7">
        <v>21628</v>
      </c>
      <c r="O51" s="8">
        <f t="shared" si="14"/>
        <v>-2.410085279940675E-3</v>
      </c>
      <c r="P51" s="15">
        <v>1998</v>
      </c>
    </row>
    <row r="52" spans="1:16" x14ac:dyDescent="0.25">
      <c r="A52" s="14" t="s">
        <v>47</v>
      </c>
      <c r="B52" s="6" t="s">
        <v>167</v>
      </c>
      <c r="C52" s="6" t="s">
        <v>212</v>
      </c>
      <c r="D52" s="6" t="s">
        <v>23</v>
      </c>
      <c r="E52" s="6" t="s">
        <v>26</v>
      </c>
      <c r="F52" s="6" t="s">
        <v>49</v>
      </c>
      <c r="G52" s="7">
        <v>20686</v>
      </c>
      <c r="H52" s="8">
        <f t="shared" si="12"/>
        <v>0.44988147278223611</v>
      </c>
      <c r="I52" s="6" t="s">
        <v>20</v>
      </c>
      <c r="J52" s="7">
        <v>9172</v>
      </c>
      <c r="K52" s="8">
        <f t="shared" si="13"/>
        <v>0.52688419117647056</v>
      </c>
      <c r="L52" s="6" t="s">
        <v>20</v>
      </c>
      <c r="M52" s="7">
        <v>45981</v>
      </c>
      <c r="N52" s="7">
        <v>17408</v>
      </c>
      <c r="O52" s="8">
        <f t="shared" si="14"/>
        <v>0.62140884278288855</v>
      </c>
      <c r="P52" s="15">
        <v>1998</v>
      </c>
    </row>
    <row r="53" spans="1:16" x14ac:dyDescent="0.25">
      <c r="A53" s="14" t="s">
        <v>15</v>
      </c>
      <c r="B53" s="6" t="s">
        <v>36</v>
      </c>
      <c r="C53" s="6" t="s">
        <v>46</v>
      </c>
      <c r="D53" s="6" t="s">
        <v>23</v>
      </c>
      <c r="E53" s="6" t="s">
        <v>26</v>
      </c>
      <c r="F53" s="6" t="s">
        <v>19</v>
      </c>
      <c r="G53" s="7">
        <v>141360</v>
      </c>
      <c r="H53" s="8">
        <f t="shared" si="12"/>
        <v>0.44773282994007424</v>
      </c>
      <c r="I53" s="6" t="s">
        <v>20</v>
      </c>
      <c r="J53" s="7">
        <v>141747</v>
      </c>
      <c r="K53" s="8">
        <f t="shared" si="13"/>
        <v>0.61585752643790026</v>
      </c>
      <c r="L53" s="6" t="s">
        <v>20</v>
      </c>
      <c r="M53" s="7">
        <v>315724</v>
      </c>
      <c r="N53" s="7">
        <v>230162</v>
      </c>
      <c r="O53" s="8">
        <f t="shared" si="14"/>
        <v>0.27100252118939328</v>
      </c>
      <c r="P53" s="15">
        <v>1996</v>
      </c>
    </row>
    <row r="54" spans="1:16" x14ac:dyDescent="0.25">
      <c r="A54" s="14" t="s">
        <v>15</v>
      </c>
      <c r="B54" s="6" t="s">
        <v>242</v>
      </c>
      <c r="C54" s="6" t="s">
        <v>48</v>
      </c>
      <c r="D54" s="6" t="s">
        <v>23</v>
      </c>
      <c r="E54" s="6" t="s">
        <v>26</v>
      </c>
      <c r="F54" s="6" t="s">
        <v>49</v>
      </c>
      <c r="G54" s="7">
        <v>25092</v>
      </c>
      <c r="H54" s="8">
        <f t="shared" si="12"/>
        <v>0.46776779389284517</v>
      </c>
      <c r="I54" s="6" t="s">
        <v>20</v>
      </c>
      <c r="J54" s="7">
        <v>24668</v>
      </c>
      <c r="K54" s="8">
        <f t="shared" si="13"/>
        <v>0.60973379143287931</v>
      </c>
      <c r="L54" s="6" t="s">
        <v>20</v>
      </c>
      <c r="M54" s="7">
        <v>53642</v>
      </c>
      <c r="N54" s="7">
        <v>40457</v>
      </c>
      <c r="O54" s="8">
        <f t="shared" si="14"/>
        <v>0.24579620446664927</v>
      </c>
      <c r="P54" s="15">
        <v>1996</v>
      </c>
    </row>
    <row r="55" spans="1:16" x14ac:dyDescent="0.25">
      <c r="A55" s="14" t="s">
        <v>15</v>
      </c>
      <c r="B55" s="6" t="s">
        <v>56</v>
      </c>
      <c r="C55" s="6" t="s">
        <v>50</v>
      </c>
      <c r="D55" s="6" t="s">
        <v>23</v>
      </c>
      <c r="E55" s="6" t="s">
        <v>26</v>
      </c>
      <c r="F55" s="6" t="s">
        <v>49</v>
      </c>
      <c r="G55" s="7">
        <v>16630</v>
      </c>
      <c r="H55" s="8">
        <f t="shared" si="12"/>
        <v>0.26088729919678716</v>
      </c>
      <c r="I55" s="6" t="s">
        <v>21</v>
      </c>
      <c r="J55" s="7">
        <v>26028</v>
      </c>
      <c r="K55" s="8">
        <f t="shared" si="13"/>
        <v>0.51999840172613576</v>
      </c>
      <c r="L55" s="6" t="s">
        <v>20</v>
      </c>
      <c r="M55" s="7">
        <v>63744</v>
      </c>
      <c r="N55" s="7">
        <v>50054</v>
      </c>
      <c r="O55" s="8">
        <f t="shared" si="14"/>
        <v>0.21476531124497991</v>
      </c>
      <c r="P55" s="15">
        <v>1996</v>
      </c>
    </row>
    <row r="56" spans="1:16" x14ac:dyDescent="0.25">
      <c r="A56" s="14" t="s">
        <v>27</v>
      </c>
      <c r="B56" s="6" t="s">
        <v>36</v>
      </c>
      <c r="C56" s="6" t="s">
        <v>63</v>
      </c>
      <c r="D56" s="6" t="s">
        <v>23</v>
      </c>
      <c r="E56" s="6" t="s">
        <v>26</v>
      </c>
      <c r="F56" s="6" t="s">
        <v>19</v>
      </c>
      <c r="G56" s="7">
        <v>129328</v>
      </c>
      <c r="H56" s="8">
        <f t="shared" si="12"/>
        <v>0.39991712715724503</v>
      </c>
      <c r="I56" s="6" t="s">
        <v>20</v>
      </c>
      <c r="J56" s="7">
        <v>123273</v>
      </c>
      <c r="K56" s="8">
        <f t="shared" si="13"/>
        <v>0.54745663353673157</v>
      </c>
      <c r="L56" s="6" t="s">
        <v>20</v>
      </c>
      <c r="M56" s="7">
        <v>323387</v>
      </c>
      <c r="N56" s="7">
        <v>225174</v>
      </c>
      <c r="O56" s="8">
        <f t="shared" si="14"/>
        <v>0.30370113826467976</v>
      </c>
      <c r="P56" s="15">
        <v>1996</v>
      </c>
    </row>
    <row r="57" spans="1:16" x14ac:dyDescent="0.25">
      <c r="A57" s="14" t="s">
        <v>27</v>
      </c>
      <c r="B57" s="6" t="s">
        <v>54</v>
      </c>
      <c r="C57" s="6" t="s">
        <v>64</v>
      </c>
      <c r="D57" s="6" t="s">
        <v>23</v>
      </c>
      <c r="E57" s="6" t="s">
        <v>26</v>
      </c>
      <c r="F57" s="6" t="s">
        <v>19</v>
      </c>
      <c r="G57" s="7">
        <v>36843</v>
      </c>
      <c r="H57" s="8">
        <f t="shared" si="12"/>
        <v>0.47271584187633919</v>
      </c>
      <c r="I57" s="6" t="s">
        <v>20</v>
      </c>
      <c r="J57" s="7">
        <v>30592</v>
      </c>
      <c r="K57" s="8">
        <f t="shared" si="13"/>
        <v>0.52465314102454164</v>
      </c>
      <c r="L57" s="6" t="s">
        <v>21</v>
      </c>
      <c r="M57" s="7">
        <v>77939</v>
      </c>
      <c r="N57" s="7">
        <v>58309</v>
      </c>
      <c r="O57" s="8">
        <f t="shared" si="14"/>
        <v>0.25186363694684305</v>
      </c>
      <c r="P57" s="15">
        <v>1996</v>
      </c>
    </row>
    <row r="58" spans="1:16" x14ac:dyDescent="0.25">
      <c r="A58" s="14" t="s">
        <v>27</v>
      </c>
      <c r="B58" s="6" t="s">
        <v>77</v>
      </c>
      <c r="C58" s="6" t="s">
        <v>65</v>
      </c>
      <c r="D58" s="6" t="s">
        <v>23</v>
      </c>
      <c r="E58" s="6" t="s">
        <v>26</v>
      </c>
      <c r="F58" s="6" t="s">
        <v>19</v>
      </c>
      <c r="G58" s="7">
        <v>24732</v>
      </c>
      <c r="H58" s="8">
        <f t="shared" si="12"/>
        <v>0.32411605902550256</v>
      </c>
      <c r="I58" s="6" t="s">
        <v>21</v>
      </c>
      <c r="J58" s="7">
        <v>31435</v>
      </c>
      <c r="K58" s="8">
        <f t="shared" si="13"/>
        <v>0.51317421966827736</v>
      </c>
      <c r="L58" s="6" t="s">
        <v>21</v>
      </c>
      <c r="M58" s="7">
        <v>76306</v>
      </c>
      <c r="N58" s="7">
        <v>61256</v>
      </c>
      <c r="O58" s="8">
        <f t="shared" si="14"/>
        <v>0.19723219668178124</v>
      </c>
      <c r="P58" s="15">
        <v>1996</v>
      </c>
    </row>
    <row r="59" spans="1:16" x14ac:dyDescent="0.25">
      <c r="A59" s="14" t="s">
        <v>30</v>
      </c>
      <c r="B59" s="6" t="s">
        <v>77</v>
      </c>
      <c r="C59" s="6" t="s">
        <v>68</v>
      </c>
      <c r="D59" s="6" t="s">
        <v>23</v>
      </c>
      <c r="E59" s="6" t="s">
        <v>26</v>
      </c>
      <c r="F59" s="6" t="s">
        <v>19</v>
      </c>
      <c r="G59" s="7">
        <v>68588</v>
      </c>
      <c r="H59" s="8">
        <f t="shared" si="12"/>
        <v>0.48415628419157875</v>
      </c>
      <c r="I59" s="6" t="s">
        <v>20</v>
      </c>
      <c r="J59" s="7">
        <v>75587</v>
      </c>
      <c r="K59" s="8">
        <f t="shared" si="13"/>
        <v>0.64458827943784969</v>
      </c>
      <c r="L59" s="6" t="s">
        <v>21</v>
      </c>
      <c r="M59" s="7">
        <v>141665</v>
      </c>
      <c r="N59" s="7">
        <v>117264</v>
      </c>
      <c r="O59" s="8">
        <f t="shared" si="14"/>
        <v>0.17224437934563935</v>
      </c>
      <c r="P59" s="15">
        <v>1996</v>
      </c>
    </row>
    <row r="60" spans="1:16" x14ac:dyDescent="0.25">
      <c r="A60" s="14" t="s">
        <v>30</v>
      </c>
      <c r="B60" s="6" t="s">
        <v>126</v>
      </c>
      <c r="C60" s="6" t="s">
        <v>69</v>
      </c>
      <c r="D60" s="6" t="s">
        <v>23</v>
      </c>
      <c r="E60" s="6" t="s">
        <v>26</v>
      </c>
      <c r="F60" s="6" t="s">
        <v>19</v>
      </c>
      <c r="G60" s="7">
        <v>16753</v>
      </c>
      <c r="H60" s="8">
        <f t="shared" si="12"/>
        <v>0.24884511979561219</v>
      </c>
      <c r="I60" s="6" t="s">
        <v>21</v>
      </c>
      <c r="J60" s="7">
        <v>23633</v>
      </c>
      <c r="K60" s="8">
        <f t="shared" si="13"/>
        <v>0.56179428055245206</v>
      </c>
      <c r="L60" s="6" t="s">
        <v>21</v>
      </c>
      <c r="M60" s="7">
        <v>67323</v>
      </c>
      <c r="N60" s="7">
        <v>42067</v>
      </c>
      <c r="O60" s="8">
        <f t="shared" si="14"/>
        <v>0.37514668092628078</v>
      </c>
      <c r="P60" s="15">
        <v>1996</v>
      </c>
    </row>
    <row r="61" spans="1:16" x14ac:dyDescent="0.25">
      <c r="A61" s="14" t="s">
        <v>30</v>
      </c>
      <c r="B61" s="6" t="s">
        <v>237</v>
      </c>
      <c r="C61" s="6" t="s">
        <v>70</v>
      </c>
      <c r="D61" s="6" t="s">
        <v>23</v>
      </c>
      <c r="E61" s="6" t="s">
        <v>26</v>
      </c>
      <c r="F61" s="6" t="s">
        <v>19</v>
      </c>
      <c r="G61" s="7">
        <v>21142</v>
      </c>
      <c r="H61" s="8">
        <f t="shared" si="12"/>
        <v>0.47366416489302116</v>
      </c>
      <c r="I61" s="6" t="s">
        <v>20</v>
      </c>
      <c r="J61" s="7">
        <v>23439</v>
      </c>
      <c r="K61" s="8">
        <f t="shared" si="13"/>
        <v>0.65073988728171239</v>
      </c>
      <c r="L61" s="6" t="s">
        <v>21</v>
      </c>
      <c r="M61" s="7">
        <v>44635</v>
      </c>
      <c r="N61" s="7">
        <v>36019</v>
      </c>
      <c r="O61" s="8">
        <f t="shared" si="14"/>
        <v>0.19303237369777082</v>
      </c>
      <c r="P61" s="15">
        <v>1996</v>
      </c>
    </row>
    <row r="62" spans="1:16" x14ac:dyDescent="0.25">
      <c r="A62" s="14" t="s">
        <v>38</v>
      </c>
      <c r="B62" s="6" t="s">
        <v>54</v>
      </c>
      <c r="C62" s="6" t="s">
        <v>115</v>
      </c>
      <c r="D62" s="6" t="s">
        <v>23</v>
      </c>
      <c r="E62" s="6" t="s">
        <v>26</v>
      </c>
      <c r="F62" s="6" t="s">
        <v>49</v>
      </c>
      <c r="G62" s="7">
        <v>6796</v>
      </c>
      <c r="H62" s="8">
        <f t="shared" si="12"/>
        <v>0.46112091192834848</v>
      </c>
      <c r="I62" s="6" t="s">
        <v>20</v>
      </c>
      <c r="J62" s="7">
        <v>4360</v>
      </c>
      <c r="K62" s="8">
        <f t="shared" si="13"/>
        <v>0.54134591507325558</v>
      </c>
      <c r="L62" s="6" t="s">
        <v>20</v>
      </c>
      <c r="M62" s="7">
        <v>14738</v>
      </c>
      <c r="N62" s="7">
        <v>8054</v>
      </c>
      <c r="O62" s="8">
        <f t="shared" si="14"/>
        <v>0.45352150902429095</v>
      </c>
      <c r="P62" s="15">
        <v>1996</v>
      </c>
    </row>
    <row r="63" spans="1:16" x14ac:dyDescent="0.25">
      <c r="A63" s="14" t="s">
        <v>38</v>
      </c>
      <c r="B63" s="6" t="s">
        <v>56</v>
      </c>
      <c r="C63" s="6" t="s">
        <v>116</v>
      </c>
      <c r="D63" s="6" t="s">
        <v>23</v>
      </c>
      <c r="E63" s="6" t="s">
        <v>26</v>
      </c>
      <c r="F63" s="6" t="s">
        <v>24</v>
      </c>
      <c r="G63" s="7">
        <v>7783</v>
      </c>
      <c r="H63" s="8">
        <f t="shared" si="12"/>
        <v>0.3584158415841584</v>
      </c>
      <c r="I63" s="6" t="s">
        <v>21</v>
      </c>
      <c r="J63" s="7">
        <v>9069</v>
      </c>
      <c r="K63" s="8">
        <f t="shared" si="13"/>
        <v>0.53837934105075691</v>
      </c>
      <c r="L63" s="6" t="s">
        <v>20</v>
      </c>
      <c r="M63" s="7">
        <v>21715</v>
      </c>
      <c r="N63" s="7">
        <v>16845</v>
      </c>
      <c r="O63" s="8">
        <f t="shared" si="14"/>
        <v>0.22426893852175916</v>
      </c>
      <c r="P63" s="15">
        <v>1996</v>
      </c>
    </row>
    <row r="64" spans="1:16" x14ac:dyDescent="0.25">
      <c r="A64" s="14" t="s">
        <v>41</v>
      </c>
      <c r="B64" s="6" t="s">
        <v>151</v>
      </c>
      <c r="C64" s="6" t="s">
        <v>134</v>
      </c>
      <c r="D64" s="6" t="s">
        <v>23</v>
      </c>
      <c r="E64" s="6" t="s">
        <v>26</v>
      </c>
      <c r="F64" s="6" t="s">
        <v>19</v>
      </c>
      <c r="G64" s="7">
        <v>12327</v>
      </c>
      <c r="H64" s="8">
        <f t="shared" si="12"/>
        <v>0.23397995596386001</v>
      </c>
      <c r="I64" s="6" t="s">
        <v>21</v>
      </c>
      <c r="J64" s="7">
        <v>16285</v>
      </c>
      <c r="K64" s="8">
        <f t="shared" si="13"/>
        <v>0.52274259300869896</v>
      </c>
      <c r="L64" s="6" t="s">
        <v>21</v>
      </c>
      <c r="M64" s="7">
        <v>52684</v>
      </c>
      <c r="N64" s="7">
        <v>31153</v>
      </c>
      <c r="O64" s="8">
        <f t="shared" si="14"/>
        <v>0.40868195277503605</v>
      </c>
      <c r="P64" s="15">
        <v>1996</v>
      </c>
    </row>
    <row r="65" spans="1:20" x14ac:dyDescent="0.25">
      <c r="A65" s="14" t="s">
        <v>47</v>
      </c>
      <c r="B65" s="6" t="s">
        <v>36</v>
      </c>
      <c r="C65" s="6" t="s">
        <v>215</v>
      </c>
      <c r="D65" s="6" t="s">
        <v>23</v>
      </c>
      <c r="E65" s="6" t="s">
        <v>26</v>
      </c>
      <c r="F65" s="6" t="s">
        <v>211</v>
      </c>
      <c r="G65" s="7">
        <v>322218</v>
      </c>
      <c r="H65" s="8">
        <f t="shared" si="12"/>
        <v>0.36178944401840063</v>
      </c>
      <c r="I65" s="6" t="s">
        <v>20</v>
      </c>
      <c r="J65" s="7">
        <v>246614</v>
      </c>
      <c r="K65" s="8">
        <f t="shared" si="13"/>
        <v>0.51175878562757449</v>
      </c>
      <c r="L65" s="6" t="s">
        <v>20</v>
      </c>
      <c r="M65" s="7">
        <v>890623</v>
      </c>
      <c r="N65" s="7">
        <v>481895</v>
      </c>
      <c r="O65" s="8">
        <f t="shared" si="14"/>
        <v>0.4589236972321622</v>
      </c>
      <c r="P65" s="15">
        <v>1996</v>
      </c>
    </row>
    <row r="66" spans="1:20" x14ac:dyDescent="0.25">
      <c r="A66" s="14" t="s">
        <v>47</v>
      </c>
      <c r="B66" s="6" t="s">
        <v>54</v>
      </c>
      <c r="C66" s="6" t="s">
        <v>216</v>
      </c>
      <c r="D66" s="6" t="s">
        <v>23</v>
      </c>
      <c r="E66" s="6" t="s">
        <v>26</v>
      </c>
      <c r="F66" s="6" t="s">
        <v>19</v>
      </c>
      <c r="G66" s="7">
        <v>36142</v>
      </c>
      <c r="H66" s="8">
        <f t="shared" si="12"/>
        <v>0.42494003668344071</v>
      </c>
      <c r="I66" s="6" t="s">
        <v>20</v>
      </c>
      <c r="J66" s="7">
        <v>31659</v>
      </c>
      <c r="K66" s="8">
        <f t="shared" si="13"/>
        <v>0.55814322485102785</v>
      </c>
      <c r="L66" s="6" t="s">
        <v>21</v>
      </c>
      <c r="M66" s="7">
        <v>85052</v>
      </c>
      <c r="N66" s="7">
        <v>56722</v>
      </c>
      <c r="O66" s="8">
        <f t="shared" si="14"/>
        <v>0.33309034473028265</v>
      </c>
      <c r="P66" s="15">
        <v>1996</v>
      </c>
    </row>
    <row r="67" spans="1:20" x14ac:dyDescent="0.25">
      <c r="A67" s="14" t="s">
        <v>47</v>
      </c>
      <c r="B67" s="6" t="s">
        <v>178</v>
      </c>
      <c r="C67" s="6" t="s">
        <v>230</v>
      </c>
      <c r="D67" s="6" t="s">
        <v>23</v>
      </c>
      <c r="E67" s="6" t="s">
        <v>26</v>
      </c>
      <c r="F67" s="6" t="s">
        <v>211</v>
      </c>
      <c r="G67" s="7">
        <v>21726</v>
      </c>
      <c r="H67" s="8">
        <f t="shared" si="12"/>
        <v>0.34170585552287636</v>
      </c>
      <c r="I67" s="6" t="s">
        <v>20</v>
      </c>
      <c r="J67" s="7">
        <v>24940</v>
      </c>
      <c r="K67" s="8">
        <f t="shared" si="13"/>
        <v>0.52041817081568353</v>
      </c>
      <c r="L67" s="6" t="s">
        <v>21</v>
      </c>
      <c r="M67" s="7">
        <v>63581</v>
      </c>
      <c r="N67" s="7">
        <v>47923</v>
      </c>
      <c r="O67" s="8">
        <f t="shared" si="14"/>
        <v>0.24626853934351456</v>
      </c>
      <c r="P67" s="15">
        <v>1996</v>
      </c>
    </row>
    <row r="68" spans="1:20" x14ac:dyDescent="0.25">
      <c r="A68" s="14" t="s">
        <v>47</v>
      </c>
      <c r="B68" s="6" t="s">
        <v>238</v>
      </c>
      <c r="C68" s="6" t="s">
        <v>231</v>
      </c>
      <c r="D68" s="6" t="s">
        <v>23</v>
      </c>
      <c r="E68" s="6" t="s">
        <v>26</v>
      </c>
      <c r="F68" s="6" t="s">
        <v>211</v>
      </c>
      <c r="G68" s="7">
        <v>22119</v>
      </c>
      <c r="H68" s="8">
        <f t="shared" si="12"/>
        <v>0.42450820458689187</v>
      </c>
      <c r="I68" s="6" t="s">
        <v>20</v>
      </c>
      <c r="J68" s="7">
        <v>21161</v>
      </c>
      <c r="K68" s="8">
        <f t="shared" si="13"/>
        <v>0.51214966842538356</v>
      </c>
      <c r="L68" s="6" t="s">
        <v>21</v>
      </c>
      <c r="M68" s="7">
        <v>52105</v>
      </c>
      <c r="N68" s="7">
        <v>41318</v>
      </c>
      <c r="O68" s="8">
        <f t="shared" si="14"/>
        <v>0.20702427790039343</v>
      </c>
      <c r="P68" s="15">
        <v>1996</v>
      </c>
    </row>
    <row r="69" spans="1:20" x14ac:dyDescent="0.25">
      <c r="A69" s="14" t="s">
        <v>47</v>
      </c>
      <c r="B69" s="6" t="s">
        <v>167</v>
      </c>
      <c r="C69" s="6" t="s">
        <v>217</v>
      </c>
      <c r="D69" s="6" t="s">
        <v>23</v>
      </c>
      <c r="E69" s="6" t="s">
        <v>26</v>
      </c>
      <c r="F69" s="6" t="s">
        <v>49</v>
      </c>
      <c r="G69" s="7">
        <v>17837</v>
      </c>
      <c r="H69" s="8">
        <f t="shared" si="12"/>
        <v>0.39874365680817292</v>
      </c>
      <c r="I69" s="6" t="s">
        <v>20</v>
      </c>
      <c r="J69" s="7">
        <v>9384</v>
      </c>
      <c r="K69" s="8">
        <f t="shared" si="13"/>
        <v>0.50683229813664599</v>
      </c>
      <c r="L69" s="6" t="s">
        <v>20</v>
      </c>
      <c r="M69" s="7">
        <v>44733</v>
      </c>
      <c r="N69" s="7">
        <v>18515</v>
      </c>
      <c r="O69" s="8">
        <f t="shared" si="14"/>
        <v>0.58609974739006998</v>
      </c>
      <c r="P69" s="15">
        <v>1996</v>
      </c>
    </row>
    <row r="70" spans="1:20" x14ac:dyDescent="0.25">
      <c r="A70" s="14" t="s">
        <v>30</v>
      </c>
      <c r="B70" s="6" t="s">
        <v>36</v>
      </c>
      <c r="C70" s="6" t="s">
        <v>72</v>
      </c>
      <c r="D70" s="6" t="s">
        <v>23</v>
      </c>
      <c r="E70" s="6" t="s">
        <v>26</v>
      </c>
      <c r="F70" s="6" t="s">
        <v>19</v>
      </c>
      <c r="G70" s="7">
        <v>255605</v>
      </c>
      <c r="H70" s="8">
        <f t="shared" si="12"/>
        <v>0.33780560170115359</v>
      </c>
      <c r="I70" s="6" t="s">
        <v>20</v>
      </c>
      <c r="J70" s="7">
        <v>221424</v>
      </c>
      <c r="K70" s="8">
        <f t="shared" si="13"/>
        <v>0.58086044071353615</v>
      </c>
      <c r="L70" s="6" t="s">
        <v>20</v>
      </c>
      <c r="M70" s="7">
        <v>756663</v>
      </c>
      <c r="N70" s="7">
        <v>381200</v>
      </c>
      <c r="O70" s="8">
        <f t="shared" si="14"/>
        <v>0.49620901246658022</v>
      </c>
      <c r="P70" s="15">
        <v>1994</v>
      </c>
    </row>
    <row r="71" spans="1:20" x14ac:dyDescent="0.25">
      <c r="A71" s="14" t="s">
        <v>30</v>
      </c>
      <c r="B71" s="6" t="s">
        <v>238</v>
      </c>
      <c r="C71" s="6" t="s">
        <v>73</v>
      </c>
      <c r="D71" s="6" t="s">
        <v>23</v>
      </c>
      <c r="E71" s="6" t="s">
        <v>26</v>
      </c>
      <c r="F71" s="6" t="s">
        <v>49</v>
      </c>
      <c r="G71" s="7">
        <v>12983</v>
      </c>
      <c r="H71" s="8">
        <f t="shared" ref="H71:H113" si="15">G71/M71</f>
        <v>0.36269415577159458</v>
      </c>
      <c r="I71" s="6" t="s">
        <v>20</v>
      </c>
      <c r="J71" s="7">
        <v>10795</v>
      </c>
      <c r="K71" s="8">
        <f t="shared" ref="K71:K113" si="16">J71/N71</f>
        <v>0.65595187458224469</v>
      </c>
      <c r="L71" s="6" t="s">
        <v>20</v>
      </c>
      <c r="M71" s="7">
        <v>35796</v>
      </c>
      <c r="N71" s="7">
        <v>16457</v>
      </c>
      <c r="O71" s="8">
        <f t="shared" ref="O71:O113" si="17">(M71-N71)/M71</f>
        <v>0.54025589451335343</v>
      </c>
      <c r="P71" s="15">
        <v>1994</v>
      </c>
    </row>
    <row r="72" spans="1:20" x14ac:dyDescent="0.25">
      <c r="A72" s="14" t="s">
        <v>76</v>
      </c>
      <c r="B72" s="6" t="s">
        <v>242</v>
      </c>
      <c r="C72" s="6" t="s">
        <v>97</v>
      </c>
      <c r="D72" s="6" t="s">
        <v>23</v>
      </c>
      <c r="E72" s="6" t="s">
        <v>26</v>
      </c>
      <c r="F72" s="6" t="s">
        <v>49</v>
      </c>
      <c r="G72" s="7">
        <v>15937</v>
      </c>
      <c r="H72" s="8">
        <f t="shared" si="15"/>
        <v>0.47946689130238573</v>
      </c>
      <c r="I72" s="6" t="s">
        <v>20</v>
      </c>
      <c r="J72" s="7">
        <v>7445</v>
      </c>
      <c r="K72" s="8">
        <f t="shared" si="16"/>
        <v>0.67731077147016017</v>
      </c>
      <c r="L72" s="6" t="s">
        <v>20</v>
      </c>
      <c r="M72" s="7">
        <v>33239</v>
      </c>
      <c r="N72" s="7">
        <v>10992</v>
      </c>
      <c r="O72" s="8">
        <f t="shared" si="17"/>
        <v>0.66930413068985228</v>
      </c>
      <c r="P72" s="15">
        <v>1994</v>
      </c>
    </row>
    <row r="73" spans="1:20" x14ac:dyDescent="0.25">
      <c r="A73" s="14" t="s">
        <v>76</v>
      </c>
      <c r="B73" s="6" t="s">
        <v>123</v>
      </c>
      <c r="C73" s="6" t="s">
        <v>98</v>
      </c>
      <c r="D73" s="6" t="s">
        <v>23</v>
      </c>
      <c r="E73" s="6" t="s">
        <v>26</v>
      </c>
      <c r="F73" s="6" t="s">
        <v>49</v>
      </c>
      <c r="G73" s="7">
        <v>16574</v>
      </c>
      <c r="H73" s="8">
        <f t="shared" si="15"/>
        <v>0.26445199687265647</v>
      </c>
      <c r="I73" s="6" t="s">
        <v>20</v>
      </c>
      <c r="J73" s="7">
        <v>20335</v>
      </c>
      <c r="K73" s="8">
        <f t="shared" si="16"/>
        <v>0.53660016888325945</v>
      </c>
      <c r="L73" s="6" t="s">
        <v>20</v>
      </c>
      <c r="M73" s="7">
        <v>62673</v>
      </c>
      <c r="N73" s="7">
        <v>37896</v>
      </c>
      <c r="O73" s="8">
        <f t="shared" si="17"/>
        <v>0.39533770523191802</v>
      </c>
      <c r="P73" s="15">
        <v>1994</v>
      </c>
    </row>
    <row r="74" spans="1:20" x14ac:dyDescent="0.25">
      <c r="A74" s="14" t="s">
        <v>38</v>
      </c>
      <c r="B74" s="6" t="s">
        <v>36</v>
      </c>
      <c r="C74" s="6" t="s">
        <v>118</v>
      </c>
      <c r="D74" s="6" t="s">
        <v>23</v>
      </c>
      <c r="E74" s="6" t="s">
        <v>26</v>
      </c>
      <c r="F74" s="6" t="s">
        <v>49</v>
      </c>
      <c r="G74" s="7">
        <v>62963</v>
      </c>
      <c r="H74" s="8">
        <f t="shared" si="15"/>
        <v>0.46693215864257959</v>
      </c>
      <c r="I74" s="6" t="s">
        <v>20</v>
      </c>
      <c r="J74" s="7">
        <v>49137</v>
      </c>
      <c r="K74" s="8">
        <f t="shared" si="16"/>
        <v>0.63431227005744528</v>
      </c>
      <c r="L74" s="6" t="s">
        <v>20</v>
      </c>
      <c r="M74" s="7">
        <v>134844</v>
      </c>
      <c r="N74" s="7">
        <v>77465</v>
      </c>
      <c r="O74" s="8">
        <f t="shared" si="17"/>
        <v>0.42552134318175078</v>
      </c>
      <c r="P74" s="15">
        <v>1994</v>
      </c>
    </row>
    <row r="75" spans="1:20" x14ac:dyDescent="0.25">
      <c r="A75" s="14" t="s">
        <v>38</v>
      </c>
      <c r="B75" s="6" t="s">
        <v>54</v>
      </c>
      <c r="C75" s="6" t="s">
        <v>119</v>
      </c>
      <c r="D75" s="6" t="s">
        <v>23</v>
      </c>
      <c r="E75" s="6" t="s">
        <v>26</v>
      </c>
      <c r="F75" s="6" t="s">
        <v>49</v>
      </c>
      <c r="G75" s="7">
        <v>13600</v>
      </c>
      <c r="H75" s="8">
        <f t="shared" si="15"/>
        <v>0.40017654847726936</v>
      </c>
      <c r="I75" s="6" t="s">
        <v>20</v>
      </c>
      <c r="J75" s="7">
        <v>17052</v>
      </c>
      <c r="K75" s="8">
        <f t="shared" si="16"/>
        <v>0.56444885799404165</v>
      </c>
      <c r="L75" s="6" t="s">
        <v>20</v>
      </c>
      <c r="M75" s="7">
        <v>33985</v>
      </c>
      <c r="N75" s="7">
        <v>30210</v>
      </c>
      <c r="O75" s="8">
        <f t="shared" si="17"/>
        <v>0.11107841694865382</v>
      </c>
      <c r="P75" s="15">
        <v>1994</v>
      </c>
      <c r="R75" s="6" t="s">
        <v>256</v>
      </c>
      <c r="S75" s="6" t="s">
        <v>257</v>
      </c>
      <c r="T75" s="6" t="s">
        <v>258</v>
      </c>
    </row>
    <row r="76" spans="1:20" x14ac:dyDescent="0.25">
      <c r="A76" s="14" t="s">
        <v>43</v>
      </c>
      <c r="B76" s="6" t="s">
        <v>77</v>
      </c>
      <c r="C76" s="6" t="s">
        <v>148</v>
      </c>
      <c r="D76" s="6" t="s">
        <v>23</v>
      </c>
      <c r="E76" s="6" t="s">
        <v>26</v>
      </c>
      <c r="F76" s="6" t="s">
        <v>49</v>
      </c>
      <c r="G76" s="7">
        <v>25856</v>
      </c>
      <c r="H76" s="8">
        <f t="shared" si="15"/>
        <v>0.27013247523924944</v>
      </c>
      <c r="I76" s="6" t="s">
        <v>21</v>
      </c>
      <c r="J76" s="7">
        <v>47791</v>
      </c>
      <c r="K76" s="8">
        <f t="shared" si="16"/>
        <v>0.51399225639922563</v>
      </c>
      <c r="L76" s="6" t="s">
        <v>20</v>
      </c>
      <c r="M76" s="7">
        <v>95716</v>
      </c>
      <c r="N76" s="7">
        <v>92980</v>
      </c>
      <c r="O76" s="8">
        <f t="shared" si="17"/>
        <v>2.8584562664549291E-2</v>
      </c>
      <c r="P76" s="15">
        <v>1994</v>
      </c>
      <c r="R76" s="53">
        <f>SUM(M2:M80)</f>
        <v>12781944</v>
      </c>
      <c r="S76" s="53">
        <f>SUM(N2:N80)</f>
        <v>7573697</v>
      </c>
      <c r="T76" s="8">
        <f t="shared" ref="T76" si="18">(R76-S76)/R76</f>
        <v>0.40746908295013656</v>
      </c>
    </row>
    <row r="77" spans="1:20" x14ac:dyDescent="0.25">
      <c r="A77" s="14" t="s">
        <v>43</v>
      </c>
      <c r="B77" s="6" t="s">
        <v>56</v>
      </c>
      <c r="C77" s="6" t="s">
        <v>149</v>
      </c>
      <c r="D77" s="6" t="s">
        <v>23</v>
      </c>
      <c r="E77" s="6" t="s">
        <v>26</v>
      </c>
      <c r="F77" s="6" t="s">
        <v>49</v>
      </c>
      <c r="G77" s="7">
        <v>14557</v>
      </c>
      <c r="H77" s="8">
        <f t="shared" si="15"/>
        <v>0.2057875540727756</v>
      </c>
      <c r="I77" s="6" t="s">
        <v>21</v>
      </c>
      <c r="J77" s="7">
        <v>33526</v>
      </c>
      <c r="K77" s="8">
        <f t="shared" si="16"/>
        <v>0.53217562462300394</v>
      </c>
      <c r="L77" s="6" t="s">
        <v>20</v>
      </c>
      <c r="M77" s="7">
        <v>70738</v>
      </c>
      <c r="N77" s="7">
        <v>62998</v>
      </c>
      <c r="O77" s="8">
        <f t="shared" si="17"/>
        <v>0.10941785179111652</v>
      </c>
      <c r="P77" s="15">
        <v>1994</v>
      </c>
    </row>
    <row r="78" spans="1:20" x14ac:dyDescent="0.25">
      <c r="A78" s="14" t="s">
        <v>45</v>
      </c>
      <c r="B78" s="6" t="s">
        <v>242</v>
      </c>
      <c r="C78" s="6" t="s">
        <v>162</v>
      </c>
      <c r="D78" s="6" t="s">
        <v>23</v>
      </c>
      <c r="E78" s="6" t="s">
        <v>26</v>
      </c>
      <c r="F78" s="6" t="s">
        <v>49</v>
      </c>
      <c r="G78" s="7">
        <v>12034</v>
      </c>
      <c r="H78" s="8">
        <f t="shared" si="15"/>
        <v>0.34272206874946604</v>
      </c>
      <c r="I78" s="6" t="s">
        <v>20</v>
      </c>
      <c r="J78" s="7">
        <v>15464</v>
      </c>
      <c r="K78" s="8">
        <f t="shared" si="16"/>
        <v>0.51797018924803218</v>
      </c>
      <c r="L78" s="6" t="s">
        <v>20</v>
      </c>
      <c r="M78" s="7">
        <v>35113</v>
      </c>
      <c r="N78" s="7">
        <v>29855</v>
      </c>
      <c r="O78" s="8">
        <f t="shared" si="17"/>
        <v>0.14974510864921825</v>
      </c>
      <c r="P78" s="15">
        <v>1994</v>
      </c>
    </row>
    <row r="79" spans="1:20" x14ac:dyDescent="0.25">
      <c r="A79" s="14" t="s">
        <v>47</v>
      </c>
      <c r="B79" s="6" t="s">
        <v>36</v>
      </c>
      <c r="C79" s="6" t="s">
        <v>223</v>
      </c>
      <c r="D79" s="6" t="s">
        <v>23</v>
      </c>
      <c r="E79" s="6" t="s">
        <v>26</v>
      </c>
      <c r="F79" s="6" t="s">
        <v>19</v>
      </c>
      <c r="G79" s="7">
        <v>388090</v>
      </c>
      <c r="H79" s="8">
        <f t="shared" si="15"/>
        <v>0.37755287676243715</v>
      </c>
      <c r="I79" s="6" t="s">
        <v>21</v>
      </c>
      <c r="J79" s="7">
        <v>400227</v>
      </c>
      <c r="K79" s="8">
        <f t="shared" si="16"/>
        <v>0.53603672983401662</v>
      </c>
      <c r="L79" s="6" t="s">
        <v>20</v>
      </c>
      <c r="M79" s="7">
        <v>1027909</v>
      </c>
      <c r="N79" s="7">
        <v>746641</v>
      </c>
      <c r="O79" s="8">
        <f t="shared" si="17"/>
        <v>0.27363122611048252</v>
      </c>
      <c r="P79" s="15">
        <v>1994</v>
      </c>
    </row>
    <row r="80" spans="1:20" x14ac:dyDescent="0.25">
      <c r="A80" s="16" t="s">
        <v>47</v>
      </c>
      <c r="B80" s="17" t="s">
        <v>180</v>
      </c>
      <c r="C80" s="17" t="s">
        <v>224</v>
      </c>
      <c r="D80" s="17" t="s">
        <v>23</v>
      </c>
      <c r="E80" s="17" t="s">
        <v>26</v>
      </c>
      <c r="F80" s="17" t="s">
        <v>19</v>
      </c>
      <c r="G80" s="18">
        <v>6778</v>
      </c>
      <c r="H80" s="19">
        <f t="shared" si="15"/>
        <v>0.26124494122181535</v>
      </c>
      <c r="I80" s="17" t="s">
        <v>21</v>
      </c>
      <c r="J80" s="18">
        <v>11812</v>
      </c>
      <c r="K80" s="19">
        <f t="shared" si="16"/>
        <v>0.63862456747404839</v>
      </c>
      <c r="L80" s="17" t="s">
        <v>21</v>
      </c>
      <c r="M80" s="18">
        <v>25945</v>
      </c>
      <c r="N80" s="18">
        <v>18496</v>
      </c>
      <c r="O80" s="19">
        <f t="shared" si="17"/>
        <v>0.2871073424551937</v>
      </c>
      <c r="P80" s="20">
        <v>1994</v>
      </c>
    </row>
    <row r="81" spans="1:22" x14ac:dyDescent="0.25">
      <c r="A81" s="9" t="s">
        <v>15</v>
      </c>
      <c r="B81" s="10" t="s">
        <v>246</v>
      </c>
      <c r="C81" s="10" t="s">
        <v>338</v>
      </c>
      <c r="D81" s="10" t="s">
        <v>17</v>
      </c>
      <c r="E81" s="10" t="s">
        <v>26</v>
      </c>
      <c r="F81" s="10" t="s">
        <v>19</v>
      </c>
      <c r="G81" s="11">
        <v>18655</v>
      </c>
      <c r="H81" s="12">
        <f>G81/M81</f>
        <v>0.19733640806482325</v>
      </c>
      <c r="I81" s="10" t="s">
        <v>21</v>
      </c>
      <c r="J81" s="11">
        <v>47491</v>
      </c>
      <c r="K81" s="12">
        <f>J81/N81</f>
        <v>0.63502527210975312</v>
      </c>
      <c r="L81" s="10" t="s">
        <v>21</v>
      </c>
      <c r="M81" s="11">
        <v>94534</v>
      </c>
      <c r="N81" s="11">
        <v>74786</v>
      </c>
      <c r="O81" s="12">
        <f>(M81-N81)/M81</f>
        <v>0.20889838576596781</v>
      </c>
      <c r="P81" s="13">
        <v>2014</v>
      </c>
    </row>
    <row r="82" spans="1:22" x14ac:dyDescent="0.25">
      <c r="A82" s="14" t="s">
        <v>76</v>
      </c>
      <c r="B82" s="6" t="s">
        <v>54</v>
      </c>
      <c r="C82" s="6" t="s">
        <v>339</v>
      </c>
      <c r="D82" s="6" t="s">
        <v>17</v>
      </c>
      <c r="E82" s="6" t="s">
        <v>26</v>
      </c>
      <c r="F82" s="6" t="s">
        <v>19</v>
      </c>
      <c r="G82" s="7">
        <v>18971</v>
      </c>
      <c r="H82" s="8">
        <f t="shared" ref="H82" si="19">G82/M82</f>
        <v>0.3622078814724301</v>
      </c>
      <c r="I82" s="6" t="s">
        <v>20</v>
      </c>
      <c r="J82" s="7">
        <v>22861</v>
      </c>
      <c r="K82" s="8">
        <f t="shared" ref="K82" si="20">J82/N82</f>
        <v>0.53813379784379267</v>
      </c>
      <c r="L82" s="6" t="s">
        <v>21</v>
      </c>
      <c r="M82" s="7">
        <v>52376</v>
      </c>
      <c r="N82" s="7">
        <v>42482</v>
      </c>
      <c r="O82" s="8">
        <f t="shared" ref="O82" si="21">(M82-N82)/M82</f>
        <v>0.18890331449518863</v>
      </c>
      <c r="P82" s="15">
        <v>2014</v>
      </c>
    </row>
    <row r="83" spans="1:22" x14ac:dyDescent="0.25">
      <c r="A83" s="14" t="s">
        <v>76</v>
      </c>
      <c r="B83" s="34" t="s">
        <v>240</v>
      </c>
      <c r="C83" s="34" t="s">
        <v>341</v>
      </c>
      <c r="D83" s="34" t="s">
        <v>17</v>
      </c>
      <c r="E83" s="34" t="s">
        <v>26</v>
      </c>
      <c r="F83" s="34" t="s">
        <v>19</v>
      </c>
      <c r="G83" s="7">
        <v>17408</v>
      </c>
      <c r="H83" s="8">
        <f t="shared" si="15"/>
        <v>0.33496247835289589</v>
      </c>
      <c r="I83" s="34" t="s">
        <v>20</v>
      </c>
      <c r="J83" s="7">
        <v>26961</v>
      </c>
      <c r="K83" s="8">
        <f t="shared" si="16"/>
        <v>0.5431961961558609</v>
      </c>
      <c r="L83" s="34" t="s">
        <v>21</v>
      </c>
      <c r="M83" s="7">
        <v>51970</v>
      </c>
      <c r="N83" s="7">
        <v>49634</v>
      </c>
      <c r="O83" s="8">
        <f t="shared" si="17"/>
        <v>4.4949009043679045E-2</v>
      </c>
      <c r="P83" s="15">
        <v>2014</v>
      </c>
    </row>
    <row r="84" spans="1:22" x14ac:dyDescent="0.25">
      <c r="A84" s="14" t="s">
        <v>76</v>
      </c>
      <c r="B84" s="34" t="s">
        <v>126</v>
      </c>
      <c r="C84" s="34" t="s">
        <v>342</v>
      </c>
      <c r="D84" s="34" t="s">
        <v>17</v>
      </c>
      <c r="E84" s="34" t="s">
        <v>26</v>
      </c>
      <c r="F84" s="34" t="s">
        <v>19</v>
      </c>
      <c r="G84" s="7">
        <v>20862</v>
      </c>
      <c r="H84" s="8">
        <f t="shared" si="15"/>
        <v>0.365942219649529</v>
      </c>
      <c r="I84" s="34" t="s">
        <v>20</v>
      </c>
      <c r="J84" s="7">
        <v>34641</v>
      </c>
      <c r="K84" s="8">
        <f t="shared" si="16"/>
        <v>0.660646514732526</v>
      </c>
      <c r="L84" s="34" t="s">
        <v>21</v>
      </c>
      <c r="M84" s="7">
        <v>57009</v>
      </c>
      <c r="N84" s="7">
        <v>52435</v>
      </c>
      <c r="O84" s="8">
        <f t="shared" si="17"/>
        <v>8.0232945675244263E-2</v>
      </c>
      <c r="P84" s="15">
        <v>2014</v>
      </c>
    </row>
    <row r="85" spans="1:22" x14ac:dyDescent="0.25">
      <c r="A85" s="14" t="s">
        <v>76</v>
      </c>
      <c r="B85" s="34" t="s">
        <v>36</v>
      </c>
      <c r="C85" s="34" t="s">
        <v>343</v>
      </c>
      <c r="D85" s="34" t="s">
        <v>17</v>
      </c>
      <c r="E85" s="34" t="s">
        <v>26</v>
      </c>
      <c r="F85" s="34" t="s">
        <v>19</v>
      </c>
      <c r="G85" s="7">
        <v>185466</v>
      </c>
      <c r="H85" s="8">
        <f t="shared" si="15"/>
        <v>0.30637559778972667</v>
      </c>
      <c r="I85" s="34" t="s">
        <v>20</v>
      </c>
      <c r="J85" s="7">
        <v>245725</v>
      </c>
      <c r="K85" s="8">
        <f t="shared" si="16"/>
        <v>0.50883379787044591</v>
      </c>
      <c r="L85" s="34" t="s">
        <v>21</v>
      </c>
      <c r="M85" s="7">
        <v>605355</v>
      </c>
      <c r="N85" s="7">
        <v>482918</v>
      </c>
      <c r="O85" s="8">
        <f t="shared" si="17"/>
        <v>0.20225652716174808</v>
      </c>
      <c r="P85" s="15">
        <v>2014</v>
      </c>
    </row>
    <row r="86" spans="1:22" x14ac:dyDescent="0.25">
      <c r="A86" s="14" t="s">
        <v>38</v>
      </c>
      <c r="B86" s="6" t="s">
        <v>36</v>
      </c>
      <c r="C86" s="6" t="s">
        <v>344</v>
      </c>
      <c r="D86" s="6" t="s">
        <v>17</v>
      </c>
      <c r="E86" s="6" t="s">
        <v>26</v>
      </c>
      <c r="F86" s="6" t="s">
        <v>19</v>
      </c>
      <c r="G86" s="7">
        <v>156315</v>
      </c>
      <c r="H86" s="8">
        <f t="shared" si="15"/>
        <v>0.49016625797266872</v>
      </c>
      <c r="I86" s="6" t="s">
        <v>21</v>
      </c>
      <c r="J86" s="7">
        <v>194932</v>
      </c>
      <c r="K86" s="8">
        <f t="shared" si="16"/>
        <v>0.51003016768839105</v>
      </c>
      <c r="L86" s="6" t="s">
        <v>21</v>
      </c>
      <c r="M86" s="7">
        <v>318902</v>
      </c>
      <c r="N86" s="7">
        <v>382197</v>
      </c>
      <c r="O86" s="8">
        <f t="shared" si="17"/>
        <v>-0.19847790230227469</v>
      </c>
      <c r="P86" s="15">
        <v>2014</v>
      </c>
    </row>
    <row r="87" spans="1:22" x14ac:dyDescent="0.25">
      <c r="A87" s="14" t="s">
        <v>41</v>
      </c>
      <c r="B87" s="34" t="s">
        <v>246</v>
      </c>
      <c r="C87" s="34" t="s">
        <v>347</v>
      </c>
      <c r="D87" s="34" t="s">
        <v>17</v>
      </c>
      <c r="E87" s="34" t="s">
        <v>26</v>
      </c>
      <c r="F87" s="34" t="s">
        <v>19</v>
      </c>
      <c r="G87" s="7">
        <v>11123</v>
      </c>
      <c r="H87" s="8">
        <f t="shared" si="15"/>
        <v>0.25201649447163316</v>
      </c>
      <c r="I87" s="34" t="s">
        <v>21</v>
      </c>
      <c r="J87" s="7">
        <v>18849</v>
      </c>
      <c r="K87" s="8">
        <f t="shared" si="16"/>
        <v>0.60074579296277408</v>
      </c>
      <c r="L87" s="34" t="s">
        <v>21</v>
      </c>
      <c r="M87" s="7">
        <v>44136</v>
      </c>
      <c r="N87" s="7">
        <v>31376</v>
      </c>
      <c r="O87" s="8">
        <f t="shared" si="17"/>
        <v>0.28910639840493024</v>
      </c>
      <c r="P87" s="15">
        <v>2014</v>
      </c>
    </row>
    <row r="88" spans="1:22" x14ac:dyDescent="0.25">
      <c r="A88" s="14" t="s">
        <v>43</v>
      </c>
      <c r="B88" s="6" t="s">
        <v>33</v>
      </c>
      <c r="C88" s="6" t="s">
        <v>348</v>
      </c>
      <c r="D88" s="6" t="s">
        <v>17</v>
      </c>
      <c r="E88" s="6" t="s">
        <v>26</v>
      </c>
      <c r="F88" s="6" t="s">
        <v>19</v>
      </c>
      <c r="G88" s="7">
        <v>14597</v>
      </c>
      <c r="H88" s="8">
        <f t="shared" si="15"/>
        <v>0.2657188626351622</v>
      </c>
      <c r="I88" s="6" t="s">
        <v>20</v>
      </c>
      <c r="J88" s="7">
        <v>19371</v>
      </c>
      <c r="K88" s="8">
        <f t="shared" si="16"/>
        <v>0.59263905035795139</v>
      </c>
      <c r="L88" s="6" t="s">
        <v>21</v>
      </c>
      <c r="M88" s="7">
        <v>54934</v>
      </c>
      <c r="N88" s="7">
        <v>32686</v>
      </c>
      <c r="O88" s="8">
        <f t="shared" si="17"/>
        <v>0.40499508501110426</v>
      </c>
      <c r="P88" s="15">
        <v>2014</v>
      </c>
    </row>
    <row r="89" spans="1:22" x14ac:dyDescent="0.25">
      <c r="A89" s="14" t="s">
        <v>47</v>
      </c>
      <c r="B89" s="34" t="s">
        <v>183</v>
      </c>
      <c r="C89" s="34" t="s">
        <v>219</v>
      </c>
      <c r="D89" s="34" t="s">
        <v>17</v>
      </c>
      <c r="E89" s="34" t="s">
        <v>26</v>
      </c>
      <c r="F89" s="34" t="s">
        <v>19</v>
      </c>
      <c r="G89" s="7">
        <v>17194</v>
      </c>
      <c r="H89" s="8">
        <f t="shared" si="15"/>
        <v>0.33365028234335281</v>
      </c>
      <c r="I89" s="34" t="s">
        <v>20</v>
      </c>
      <c r="J89" s="7">
        <v>19301</v>
      </c>
      <c r="K89" s="8">
        <f t="shared" si="16"/>
        <v>0.57839376685645794</v>
      </c>
      <c r="L89" s="34" t="s">
        <v>21</v>
      </c>
      <c r="M89" s="7">
        <v>51533</v>
      </c>
      <c r="N89" s="7">
        <v>33370</v>
      </c>
      <c r="O89" s="8">
        <f t="shared" si="17"/>
        <v>0.35245376748879359</v>
      </c>
      <c r="P89" s="15">
        <v>2014</v>
      </c>
      <c r="R89"/>
      <c r="S89"/>
      <c r="T89"/>
      <c r="U89"/>
      <c r="V89"/>
    </row>
    <row r="90" spans="1:22" x14ac:dyDescent="0.25">
      <c r="A90" s="14" t="s">
        <v>47</v>
      </c>
      <c r="B90" s="34" t="s">
        <v>167</v>
      </c>
      <c r="C90" s="34" t="s">
        <v>352</v>
      </c>
      <c r="D90" s="34" t="s">
        <v>17</v>
      </c>
      <c r="E90" s="34" t="s">
        <v>26</v>
      </c>
      <c r="F90" s="34" t="s">
        <v>24</v>
      </c>
      <c r="G90" s="7">
        <v>10496</v>
      </c>
      <c r="H90" s="8">
        <f t="shared" si="15"/>
        <v>0.40961598501404933</v>
      </c>
      <c r="I90" s="34" t="s">
        <v>20</v>
      </c>
      <c r="J90" s="7">
        <v>8699</v>
      </c>
      <c r="K90" s="8">
        <f t="shared" si="16"/>
        <v>0.59464078200833959</v>
      </c>
      <c r="L90" s="34" t="s">
        <v>21</v>
      </c>
      <c r="M90" s="7">
        <v>25624</v>
      </c>
      <c r="N90" s="7">
        <v>14629</v>
      </c>
      <c r="O90" s="8">
        <f t="shared" si="17"/>
        <v>0.42908991570402749</v>
      </c>
      <c r="P90" s="15">
        <v>2014</v>
      </c>
      <c r="U90"/>
      <c r="V90"/>
    </row>
    <row r="91" spans="1:22" x14ac:dyDescent="0.25">
      <c r="A91" s="14" t="s">
        <v>47</v>
      </c>
      <c r="B91" s="34" t="s">
        <v>56</v>
      </c>
      <c r="C91" s="34" t="s">
        <v>351</v>
      </c>
      <c r="D91" s="34" t="s">
        <v>17</v>
      </c>
      <c r="E91" s="34" t="s">
        <v>26</v>
      </c>
      <c r="F91" s="34" t="s">
        <v>19</v>
      </c>
      <c r="G91" s="7">
        <v>18917</v>
      </c>
      <c r="H91" s="8">
        <f t="shared" si="15"/>
        <v>0.28784236153377968</v>
      </c>
      <c r="I91" s="34" t="s">
        <v>21</v>
      </c>
      <c r="J91" s="7">
        <v>22271</v>
      </c>
      <c r="K91" s="8">
        <f t="shared" si="16"/>
        <v>0.52812425895186155</v>
      </c>
      <c r="L91" s="34" t="s">
        <v>21</v>
      </c>
      <c r="M91" s="7">
        <v>65720</v>
      </c>
      <c r="N91" s="7">
        <v>42170</v>
      </c>
      <c r="O91" s="8">
        <f t="shared" si="17"/>
        <v>0.35833840535605599</v>
      </c>
      <c r="P91" s="15">
        <v>2014</v>
      </c>
    </row>
    <row r="92" spans="1:22" x14ac:dyDescent="0.25">
      <c r="A92" s="14" t="s">
        <v>76</v>
      </c>
      <c r="B92" s="6" t="s">
        <v>77</v>
      </c>
      <c r="C92" s="6" t="s">
        <v>78</v>
      </c>
      <c r="D92" s="6" t="s">
        <v>17</v>
      </c>
      <c r="E92" s="6" t="s">
        <v>26</v>
      </c>
      <c r="F92" s="6" t="s">
        <v>19</v>
      </c>
      <c r="G92" s="7">
        <v>8614</v>
      </c>
      <c r="H92" s="8">
        <f t="shared" si="15"/>
        <v>0.31940375987244612</v>
      </c>
      <c r="I92" s="6" t="s">
        <v>21</v>
      </c>
      <c r="J92" s="7">
        <v>2705</v>
      </c>
      <c r="K92" s="8">
        <f t="shared" si="16"/>
        <v>0.54957334416903703</v>
      </c>
      <c r="L92" s="6" t="s">
        <v>20</v>
      </c>
      <c r="M92" s="7">
        <v>26969</v>
      </c>
      <c r="N92" s="7">
        <v>4922</v>
      </c>
      <c r="O92" s="8">
        <f t="shared" si="17"/>
        <v>0.81749415996143726</v>
      </c>
      <c r="P92" s="15">
        <v>2012</v>
      </c>
    </row>
    <row r="93" spans="1:22" x14ac:dyDescent="0.25">
      <c r="A93" s="14" t="s">
        <v>76</v>
      </c>
      <c r="B93" s="6" t="s">
        <v>79</v>
      </c>
      <c r="C93" s="6" t="s">
        <v>80</v>
      </c>
      <c r="D93" s="6" t="s">
        <v>17</v>
      </c>
      <c r="E93" s="6" t="s">
        <v>26</v>
      </c>
      <c r="F93" s="6" t="s">
        <v>19</v>
      </c>
      <c r="G93" s="7">
        <v>45894</v>
      </c>
      <c r="H93" s="8">
        <f t="shared" si="15"/>
        <v>0.41803905851490197</v>
      </c>
      <c r="I93" s="6" t="s">
        <v>20</v>
      </c>
      <c r="J93" s="7">
        <v>39016</v>
      </c>
      <c r="K93" s="8">
        <f t="shared" si="16"/>
        <v>0.54619013621155488</v>
      </c>
      <c r="L93" s="6" t="s">
        <v>21</v>
      </c>
      <c r="M93" s="7">
        <v>109784</v>
      </c>
      <c r="N93" s="7">
        <v>71433</v>
      </c>
      <c r="O93" s="8">
        <f t="shared" si="17"/>
        <v>0.34933141441375792</v>
      </c>
      <c r="P93" s="15">
        <v>2012</v>
      </c>
    </row>
    <row r="94" spans="1:22" x14ac:dyDescent="0.25">
      <c r="A94" s="14" t="s">
        <v>76</v>
      </c>
      <c r="B94" s="6" t="s">
        <v>81</v>
      </c>
      <c r="C94" s="6" t="s">
        <v>82</v>
      </c>
      <c r="D94" s="6" t="s">
        <v>17</v>
      </c>
      <c r="E94" s="6" t="s">
        <v>26</v>
      </c>
      <c r="F94" s="6" t="s">
        <v>49</v>
      </c>
      <c r="G94" s="7">
        <v>20551</v>
      </c>
      <c r="H94" s="8">
        <f t="shared" si="15"/>
        <v>0.34223147377185681</v>
      </c>
      <c r="I94" s="6" t="s">
        <v>20</v>
      </c>
      <c r="J94" s="7">
        <v>13785</v>
      </c>
      <c r="K94" s="8">
        <f t="shared" si="16"/>
        <v>0.50290029550180582</v>
      </c>
      <c r="L94" s="6" t="s">
        <v>20</v>
      </c>
      <c r="M94" s="7">
        <v>60050</v>
      </c>
      <c r="N94" s="7">
        <v>27411</v>
      </c>
      <c r="O94" s="8">
        <f t="shared" si="17"/>
        <v>0.54353039134054959</v>
      </c>
      <c r="P94" s="15">
        <v>2012</v>
      </c>
    </row>
    <row r="95" spans="1:22" x14ac:dyDescent="0.25">
      <c r="A95" s="14" t="s">
        <v>41</v>
      </c>
      <c r="B95" s="6" t="s">
        <v>123</v>
      </c>
      <c r="C95" s="6" t="s">
        <v>124</v>
      </c>
      <c r="D95" s="6" t="s">
        <v>17</v>
      </c>
      <c r="E95" s="6" t="s">
        <v>26</v>
      </c>
      <c r="F95" s="6" t="s">
        <v>19</v>
      </c>
      <c r="G95" s="7">
        <v>21451</v>
      </c>
      <c r="H95" s="8">
        <f t="shared" si="15"/>
        <v>0.32072424980936859</v>
      </c>
      <c r="I95" s="6" t="s">
        <v>20</v>
      </c>
      <c r="J95" s="7">
        <v>10699</v>
      </c>
      <c r="K95" s="8">
        <f t="shared" si="16"/>
        <v>0.63620146280549439</v>
      </c>
      <c r="L95" s="6" t="s">
        <v>21</v>
      </c>
      <c r="M95" s="7">
        <v>66883</v>
      </c>
      <c r="N95" s="7">
        <v>16817</v>
      </c>
      <c r="O95" s="8">
        <f t="shared" si="17"/>
        <v>0.74856091981519968</v>
      </c>
      <c r="P95" s="15">
        <v>2012</v>
      </c>
    </row>
    <row r="96" spans="1:22" x14ac:dyDescent="0.25">
      <c r="A96" s="14" t="s">
        <v>41</v>
      </c>
      <c r="B96" s="6" t="s">
        <v>79</v>
      </c>
      <c r="C96" s="6" t="s">
        <v>125</v>
      </c>
      <c r="D96" s="6" t="s">
        <v>17</v>
      </c>
      <c r="E96" s="6" t="s">
        <v>26</v>
      </c>
      <c r="F96" s="6" t="s">
        <v>19</v>
      </c>
      <c r="G96" s="7">
        <v>29999</v>
      </c>
      <c r="H96" s="8">
        <f t="shared" si="15"/>
        <v>0.3244994429240538</v>
      </c>
      <c r="I96" s="6" t="s">
        <v>20</v>
      </c>
      <c r="J96" s="7">
        <v>18982</v>
      </c>
      <c r="K96" s="8">
        <f t="shared" si="16"/>
        <v>0.52898227622338645</v>
      </c>
      <c r="L96" s="6" t="s">
        <v>21</v>
      </c>
      <c r="M96" s="7">
        <v>92447</v>
      </c>
      <c r="N96" s="7">
        <v>35884</v>
      </c>
      <c r="O96" s="8">
        <f t="shared" si="17"/>
        <v>0.61184246108581131</v>
      </c>
      <c r="P96" s="15">
        <v>2012</v>
      </c>
    </row>
    <row r="97" spans="1:16" x14ac:dyDescent="0.25">
      <c r="A97" s="14" t="s">
        <v>41</v>
      </c>
      <c r="B97" s="6" t="s">
        <v>126</v>
      </c>
      <c r="C97" s="6" t="s">
        <v>127</v>
      </c>
      <c r="D97" s="6" t="s">
        <v>17</v>
      </c>
      <c r="E97" s="6" t="s">
        <v>26</v>
      </c>
      <c r="F97" s="6" t="s">
        <v>19</v>
      </c>
      <c r="G97" s="7">
        <v>35733</v>
      </c>
      <c r="H97" s="8">
        <f t="shared" si="15"/>
        <v>0.37828310096230189</v>
      </c>
      <c r="I97" s="6" t="s">
        <v>20</v>
      </c>
      <c r="J97" s="7">
        <v>17520</v>
      </c>
      <c r="K97" s="8">
        <f t="shared" si="16"/>
        <v>0.76203731895089388</v>
      </c>
      <c r="L97" s="6" t="s">
        <v>21</v>
      </c>
      <c r="M97" s="7">
        <v>94461</v>
      </c>
      <c r="N97" s="7">
        <v>22991</v>
      </c>
      <c r="O97" s="8">
        <f t="shared" si="17"/>
        <v>0.75660854744285999</v>
      </c>
      <c r="P97" s="15">
        <v>2012</v>
      </c>
    </row>
    <row r="98" spans="1:16" x14ac:dyDescent="0.25">
      <c r="A98" s="14" t="s">
        <v>43</v>
      </c>
      <c r="B98" s="6" t="s">
        <v>77</v>
      </c>
      <c r="C98" s="6" t="s">
        <v>138</v>
      </c>
      <c r="D98" s="6" t="s">
        <v>17</v>
      </c>
      <c r="E98" s="6" t="s">
        <v>26</v>
      </c>
      <c r="F98" s="6" t="s">
        <v>19</v>
      </c>
      <c r="G98" s="7">
        <v>12008</v>
      </c>
      <c r="H98" s="8">
        <f t="shared" si="15"/>
        <v>0.42401129943502824</v>
      </c>
      <c r="I98" s="6" t="s">
        <v>20</v>
      </c>
      <c r="J98" s="7">
        <v>12059</v>
      </c>
      <c r="K98" s="8">
        <f t="shared" si="16"/>
        <v>0.5681239988693112</v>
      </c>
      <c r="L98" s="6" t="s">
        <v>21</v>
      </c>
      <c r="M98" s="7">
        <v>28320</v>
      </c>
      <c r="N98" s="7">
        <v>21226</v>
      </c>
      <c r="O98" s="8">
        <f t="shared" si="17"/>
        <v>0.2504943502824859</v>
      </c>
      <c r="P98" s="15">
        <v>2012</v>
      </c>
    </row>
    <row r="99" spans="1:16" x14ac:dyDescent="0.25">
      <c r="A99" s="14" t="s">
        <v>45</v>
      </c>
      <c r="B99" s="6" t="s">
        <v>151</v>
      </c>
      <c r="C99" s="6" t="s">
        <v>152</v>
      </c>
      <c r="D99" s="6" t="s">
        <v>17</v>
      </c>
      <c r="E99" s="6" t="s">
        <v>26</v>
      </c>
      <c r="F99" s="6" t="s">
        <v>19</v>
      </c>
      <c r="G99" s="7">
        <v>10252</v>
      </c>
      <c r="H99" s="8">
        <f t="shared" si="15"/>
        <v>0.27362015586633925</v>
      </c>
      <c r="I99" s="6" t="s">
        <v>21</v>
      </c>
      <c r="J99" s="7">
        <v>16844</v>
      </c>
      <c r="K99" s="8">
        <f t="shared" si="16"/>
        <v>0.56114868241329918</v>
      </c>
      <c r="L99" s="6" t="s">
        <v>21</v>
      </c>
      <c r="M99" s="7">
        <v>37468</v>
      </c>
      <c r="N99" s="7">
        <v>30017</v>
      </c>
      <c r="O99" s="8">
        <f t="shared" si="17"/>
        <v>0.19886302978541689</v>
      </c>
      <c r="P99" s="15">
        <v>2012</v>
      </c>
    </row>
    <row r="100" spans="1:16" x14ac:dyDescent="0.25">
      <c r="A100" s="14" t="s">
        <v>47</v>
      </c>
      <c r="B100" s="6" t="s">
        <v>36</v>
      </c>
      <c r="C100" s="6" t="s">
        <v>175</v>
      </c>
      <c r="D100" s="6" t="s">
        <v>17</v>
      </c>
      <c r="E100" s="6" t="s">
        <v>26</v>
      </c>
      <c r="F100" s="6" t="s">
        <v>211</v>
      </c>
      <c r="G100" s="7">
        <v>480558</v>
      </c>
      <c r="H100" s="8">
        <f t="shared" si="15"/>
        <v>0.34163344347697505</v>
      </c>
      <c r="I100" s="6" t="s">
        <v>21</v>
      </c>
      <c r="J100" s="7">
        <v>631812</v>
      </c>
      <c r="K100" s="8">
        <f t="shared" si="16"/>
        <v>0.56820896166685853</v>
      </c>
      <c r="L100" s="6" t="s">
        <v>21</v>
      </c>
      <c r="M100" s="7">
        <v>1406648</v>
      </c>
      <c r="N100" s="7">
        <v>1111936</v>
      </c>
      <c r="O100" s="8">
        <f t="shared" si="17"/>
        <v>0.20951368075026588</v>
      </c>
      <c r="P100" s="15">
        <v>2012</v>
      </c>
    </row>
    <row r="101" spans="1:16" x14ac:dyDescent="0.25">
      <c r="A101" s="14" t="s">
        <v>47</v>
      </c>
      <c r="B101" s="6" t="s">
        <v>176</v>
      </c>
      <c r="C101" s="6" t="s">
        <v>177</v>
      </c>
      <c r="D101" s="6" t="s">
        <v>17</v>
      </c>
      <c r="E101" s="6" t="s">
        <v>26</v>
      </c>
      <c r="F101" s="6" t="s">
        <v>19</v>
      </c>
      <c r="G101" s="7">
        <v>12088</v>
      </c>
      <c r="H101" s="8">
        <f t="shared" si="15"/>
        <v>0.2759691338295055</v>
      </c>
      <c r="I101" s="6" t="s">
        <v>20</v>
      </c>
      <c r="J101" s="7">
        <v>23295</v>
      </c>
      <c r="K101" s="8">
        <f t="shared" si="16"/>
        <v>0.616155738355331</v>
      </c>
      <c r="L101" s="6" t="s">
        <v>21</v>
      </c>
      <c r="M101" s="7">
        <v>43802</v>
      </c>
      <c r="N101" s="7">
        <v>37807</v>
      </c>
      <c r="O101" s="8">
        <f t="shared" si="17"/>
        <v>0.13686589653440481</v>
      </c>
      <c r="P101" s="15">
        <v>2012</v>
      </c>
    </row>
    <row r="102" spans="1:16" x14ac:dyDescent="0.25">
      <c r="A102" s="14" t="s">
        <v>47</v>
      </c>
      <c r="B102" s="6" t="s">
        <v>178</v>
      </c>
      <c r="C102" s="6" t="s">
        <v>179</v>
      </c>
      <c r="D102" s="6" t="s">
        <v>17</v>
      </c>
      <c r="E102" s="6" t="s">
        <v>26</v>
      </c>
      <c r="F102" s="6" t="s">
        <v>19</v>
      </c>
      <c r="G102" s="7">
        <v>4551</v>
      </c>
      <c r="H102" s="8">
        <f t="shared" si="15"/>
        <v>0.31678964221077544</v>
      </c>
      <c r="I102" s="6" t="s">
        <v>21</v>
      </c>
      <c r="J102" s="7">
        <v>6403</v>
      </c>
      <c r="K102" s="8">
        <f t="shared" si="16"/>
        <v>0.57302666905315913</v>
      </c>
      <c r="L102" s="6" t="s">
        <v>20</v>
      </c>
      <c r="M102" s="7">
        <v>14366</v>
      </c>
      <c r="N102" s="7">
        <v>11174</v>
      </c>
      <c r="O102" s="8">
        <f t="shared" si="17"/>
        <v>0.22219128497842128</v>
      </c>
      <c r="P102" s="15">
        <v>2012</v>
      </c>
    </row>
    <row r="103" spans="1:16" x14ac:dyDescent="0.25">
      <c r="A103" s="14" t="s">
        <v>47</v>
      </c>
      <c r="B103" s="6" t="s">
        <v>180</v>
      </c>
      <c r="C103" s="6" t="s">
        <v>181</v>
      </c>
      <c r="D103" s="6" t="s">
        <v>17</v>
      </c>
      <c r="E103" s="6" t="s">
        <v>26</v>
      </c>
      <c r="F103" s="6" t="s">
        <v>19</v>
      </c>
      <c r="G103" s="7">
        <v>12894</v>
      </c>
      <c r="H103" s="8">
        <f t="shared" si="15"/>
        <v>0.25114920140241526</v>
      </c>
      <c r="I103" s="6" t="s">
        <v>20</v>
      </c>
      <c r="J103" s="7">
        <v>26495</v>
      </c>
      <c r="K103" s="8">
        <f t="shared" si="16"/>
        <v>0.57969587572475656</v>
      </c>
      <c r="L103" s="6" t="s">
        <v>21</v>
      </c>
      <c r="M103" s="7">
        <v>51340</v>
      </c>
      <c r="N103" s="7">
        <v>45705</v>
      </c>
      <c r="O103" s="8">
        <f t="shared" si="17"/>
        <v>0.10975847292559408</v>
      </c>
      <c r="P103" s="15">
        <v>2012</v>
      </c>
    </row>
    <row r="104" spans="1:16" x14ac:dyDescent="0.25">
      <c r="A104" s="14" t="s">
        <v>47</v>
      </c>
      <c r="B104" s="6" t="s">
        <v>173</v>
      </c>
      <c r="C104" s="6" t="s">
        <v>182</v>
      </c>
      <c r="D104" s="6" t="s">
        <v>17</v>
      </c>
      <c r="E104" s="6" t="s">
        <v>18</v>
      </c>
      <c r="F104" s="6" t="s">
        <v>211</v>
      </c>
      <c r="G104" s="7">
        <v>4409</v>
      </c>
      <c r="H104" s="8">
        <f t="shared" si="15"/>
        <v>0.34577680181946513</v>
      </c>
      <c r="I104" s="6" t="s">
        <v>21</v>
      </c>
      <c r="J104" s="7">
        <v>5309</v>
      </c>
      <c r="K104" s="8">
        <f t="shared" si="16"/>
        <v>0.55325135473113796</v>
      </c>
      <c r="L104" s="6" t="s">
        <v>20</v>
      </c>
      <c r="M104" s="7">
        <v>12751</v>
      </c>
      <c r="N104" s="7">
        <v>9596</v>
      </c>
      <c r="O104" s="8">
        <f t="shared" si="17"/>
        <v>0.24743157399419655</v>
      </c>
      <c r="P104" s="15">
        <v>2012</v>
      </c>
    </row>
    <row r="105" spans="1:16" x14ac:dyDescent="0.25">
      <c r="A105" s="14" t="s">
        <v>47</v>
      </c>
      <c r="B105" s="6" t="s">
        <v>183</v>
      </c>
      <c r="C105" s="6" t="s">
        <v>184</v>
      </c>
      <c r="D105" s="6" t="s">
        <v>17</v>
      </c>
      <c r="E105" s="6" t="s">
        <v>26</v>
      </c>
      <c r="F105" s="6" t="s">
        <v>19</v>
      </c>
      <c r="G105" s="7">
        <v>11858</v>
      </c>
      <c r="H105" s="8">
        <f t="shared" si="15"/>
        <v>0.21784579207466059</v>
      </c>
      <c r="I105" s="6" t="s">
        <v>21</v>
      </c>
      <c r="J105" s="7">
        <v>21472</v>
      </c>
      <c r="K105" s="8">
        <f t="shared" si="16"/>
        <v>0.55268983268983274</v>
      </c>
      <c r="L105" s="6" t="s">
        <v>21</v>
      </c>
      <c r="M105" s="7">
        <v>54433</v>
      </c>
      <c r="N105" s="7">
        <v>38850</v>
      </c>
      <c r="O105" s="8">
        <f t="shared" si="17"/>
        <v>0.2862785442654272</v>
      </c>
      <c r="P105" s="15">
        <v>2012</v>
      </c>
    </row>
    <row r="106" spans="1:16" x14ac:dyDescent="0.25">
      <c r="A106" s="14" t="s">
        <v>15</v>
      </c>
      <c r="B106" s="6" t="s">
        <v>77</v>
      </c>
      <c r="C106" s="6" t="s">
        <v>16</v>
      </c>
      <c r="D106" s="6" t="s">
        <v>17</v>
      </c>
      <c r="E106" s="6" t="s">
        <v>18</v>
      </c>
      <c r="F106" s="6" t="s">
        <v>19</v>
      </c>
      <c r="G106" s="7">
        <v>36266</v>
      </c>
      <c r="H106" s="8">
        <f t="shared" si="15"/>
        <v>0.48560563455718914</v>
      </c>
      <c r="I106" s="6" t="s">
        <v>20</v>
      </c>
      <c r="J106" s="7">
        <v>39157</v>
      </c>
      <c r="K106" s="8">
        <f t="shared" si="16"/>
        <v>0.60017166592584648</v>
      </c>
      <c r="L106" s="6" t="s">
        <v>21</v>
      </c>
      <c r="M106" s="7">
        <v>74682</v>
      </c>
      <c r="N106" s="7">
        <v>65243</v>
      </c>
      <c r="O106" s="8">
        <f t="shared" si="17"/>
        <v>0.12638922364157359</v>
      </c>
      <c r="P106" s="15">
        <v>2010</v>
      </c>
    </row>
    <row r="107" spans="1:16" x14ac:dyDescent="0.25">
      <c r="A107" s="14" t="s">
        <v>15</v>
      </c>
      <c r="B107" s="6" t="s">
        <v>151</v>
      </c>
      <c r="C107" s="6" t="s">
        <v>25</v>
      </c>
      <c r="D107" s="6" t="s">
        <v>17</v>
      </c>
      <c r="E107" s="6" t="s">
        <v>26</v>
      </c>
      <c r="F107" s="6" t="s">
        <v>19</v>
      </c>
      <c r="G107" s="7">
        <v>6161</v>
      </c>
      <c r="H107" s="8">
        <f t="shared" si="15"/>
        <v>0.37587700567384541</v>
      </c>
      <c r="I107" s="6" t="s">
        <v>20</v>
      </c>
      <c r="J107" s="7">
        <v>11780</v>
      </c>
      <c r="K107" s="8">
        <f t="shared" si="16"/>
        <v>0.55755395683453235</v>
      </c>
      <c r="L107" s="6" t="s">
        <v>20</v>
      </c>
      <c r="M107" s="7">
        <v>16391</v>
      </c>
      <c r="N107" s="7">
        <v>21128</v>
      </c>
      <c r="O107" s="8">
        <f t="shared" si="17"/>
        <v>-0.28900006100909037</v>
      </c>
      <c r="P107" s="15">
        <v>2010</v>
      </c>
    </row>
    <row r="108" spans="1:16" x14ac:dyDescent="0.25">
      <c r="A108" s="14" t="s">
        <v>27</v>
      </c>
      <c r="B108" s="6" t="s">
        <v>242</v>
      </c>
      <c r="C108" s="6" t="s">
        <v>60</v>
      </c>
      <c r="D108" s="6" t="s">
        <v>17</v>
      </c>
      <c r="E108" s="6" t="s">
        <v>26</v>
      </c>
      <c r="F108" s="6" t="s">
        <v>19</v>
      </c>
      <c r="G108" s="7">
        <v>19414</v>
      </c>
      <c r="H108" s="8">
        <f t="shared" si="15"/>
        <v>0.31180136194269564</v>
      </c>
      <c r="I108" s="6" t="s">
        <v>20</v>
      </c>
      <c r="J108" s="7">
        <v>18290</v>
      </c>
      <c r="K108" s="8">
        <f t="shared" si="16"/>
        <v>0.51757315071594323</v>
      </c>
      <c r="L108" s="6" t="s">
        <v>21</v>
      </c>
      <c r="M108" s="7">
        <v>62264</v>
      </c>
      <c r="N108" s="7">
        <v>35338</v>
      </c>
      <c r="O108" s="8">
        <f t="shared" si="17"/>
        <v>0.43244892714891431</v>
      </c>
      <c r="P108" s="15">
        <v>2010</v>
      </c>
    </row>
    <row r="109" spans="1:16" x14ac:dyDescent="0.25">
      <c r="A109" s="14" t="s">
        <v>76</v>
      </c>
      <c r="B109" s="6" t="s">
        <v>151</v>
      </c>
      <c r="C109" s="6" t="s">
        <v>83</v>
      </c>
      <c r="D109" s="6" t="s">
        <v>17</v>
      </c>
      <c r="E109" s="6" t="s">
        <v>26</v>
      </c>
      <c r="F109" s="6" t="s">
        <v>19</v>
      </c>
      <c r="G109" s="7">
        <v>27634</v>
      </c>
      <c r="H109" s="8">
        <f t="shared" si="15"/>
        <v>0.36291286361547048</v>
      </c>
      <c r="I109" s="6" t="s">
        <v>20</v>
      </c>
      <c r="J109" s="7">
        <v>39987</v>
      </c>
      <c r="K109" s="8">
        <f t="shared" si="16"/>
        <v>0.55994006693459175</v>
      </c>
      <c r="L109" s="6" t="s">
        <v>21</v>
      </c>
      <c r="M109" s="7">
        <v>76145</v>
      </c>
      <c r="N109" s="7">
        <v>71413</v>
      </c>
      <c r="O109" s="8">
        <f t="shared" si="17"/>
        <v>6.2144592553680475E-2</v>
      </c>
      <c r="P109" s="15">
        <v>2010</v>
      </c>
    </row>
    <row r="110" spans="1:16" x14ac:dyDescent="0.25">
      <c r="A110" s="14" t="s">
        <v>76</v>
      </c>
      <c r="B110" s="6" t="s">
        <v>79</v>
      </c>
      <c r="C110" s="6" t="s">
        <v>84</v>
      </c>
      <c r="D110" s="6" t="s">
        <v>17</v>
      </c>
      <c r="E110" s="6" t="s">
        <v>26</v>
      </c>
      <c r="F110" s="6" t="s">
        <v>19</v>
      </c>
      <c r="G110" s="7">
        <v>38851</v>
      </c>
      <c r="H110" s="8">
        <f t="shared" si="15"/>
        <v>0.49471552997504203</v>
      </c>
      <c r="I110" s="6" t="s">
        <v>20</v>
      </c>
      <c r="J110" s="7">
        <v>41878</v>
      </c>
      <c r="K110" s="8">
        <f t="shared" si="16"/>
        <v>0.55209418216814099</v>
      </c>
      <c r="L110" s="6" t="s">
        <v>21</v>
      </c>
      <c r="M110" s="7">
        <v>78532</v>
      </c>
      <c r="N110" s="7">
        <v>75853</v>
      </c>
      <c r="O110" s="8">
        <f t="shared" si="17"/>
        <v>3.4113482402078135E-2</v>
      </c>
      <c r="P110" s="15">
        <v>2010</v>
      </c>
    </row>
    <row r="111" spans="1:16" x14ac:dyDescent="0.25">
      <c r="A111" s="14" t="s">
        <v>76</v>
      </c>
      <c r="B111" s="6" t="s">
        <v>81</v>
      </c>
      <c r="C111" s="6" t="s">
        <v>85</v>
      </c>
      <c r="D111" s="6" t="s">
        <v>17</v>
      </c>
      <c r="E111" s="6" t="s">
        <v>26</v>
      </c>
      <c r="F111" s="6" t="s">
        <v>19</v>
      </c>
      <c r="G111" s="7">
        <v>11709</v>
      </c>
      <c r="H111" s="8">
        <f t="shared" si="15"/>
        <v>0.42613822469701934</v>
      </c>
      <c r="I111" s="6" t="s">
        <v>20</v>
      </c>
      <c r="J111" s="7">
        <v>14256</v>
      </c>
      <c r="K111" s="8">
        <f t="shared" si="16"/>
        <v>0.62036553524804172</v>
      </c>
      <c r="L111" s="6" t="s">
        <v>20</v>
      </c>
      <c r="M111" s="7">
        <v>27477</v>
      </c>
      <c r="N111" s="7">
        <v>22980</v>
      </c>
      <c r="O111" s="8">
        <f t="shared" si="17"/>
        <v>0.1636641554754886</v>
      </c>
      <c r="P111" s="15">
        <v>2010</v>
      </c>
    </row>
    <row r="112" spans="1:16" x14ac:dyDescent="0.25">
      <c r="A112" s="14" t="s">
        <v>76</v>
      </c>
      <c r="B112" s="6" t="s">
        <v>239</v>
      </c>
      <c r="C112" s="6" t="s">
        <v>86</v>
      </c>
      <c r="D112" s="6" t="s">
        <v>17</v>
      </c>
      <c r="E112" s="6" t="s">
        <v>26</v>
      </c>
      <c r="F112" s="6" t="s">
        <v>19</v>
      </c>
      <c r="G112" s="7">
        <v>7234</v>
      </c>
      <c r="H112" s="8">
        <f t="shared" si="15"/>
        <v>0.2940530872728751</v>
      </c>
      <c r="I112" s="6" t="s">
        <v>20</v>
      </c>
      <c r="J112" s="7">
        <v>15286</v>
      </c>
      <c r="K112" s="8">
        <f t="shared" si="16"/>
        <v>0.67532582284073339</v>
      </c>
      <c r="L112" s="6" t="s">
        <v>20</v>
      </c>
      <c r="M112" s="7">
        <v>24601</v>
      </c>
      <c r="N112" s="7">
        <v>22635</v>
      </c>
      <c r="O112" s="8">
        <f t="shared" si="17"/>
        <v>7.9915450591439369E-2</v>
      </c>
      <c r="P112" s="15">
        <v>2010</v>
      </c>
    </row>
    <row r="113" spans="1:16" x14ac:dyDescent="0.25">
      <c r="A113" s="14" t="s">
        <v>35</v>
      </c>
      <c r="B113" s="6" t="s">
        <v>242</v>
      </c>
      <c r="C113" s="6" t="s">
        <v>99</v>
      </c>
      <c r="D113" s="6" t="s">
        <v>17</v>
      </c>
      <c r="E113" s="6" t="s">
        <v>26</v>
      </c>
      <c r="F113" s="6" t="s">
        <v>19</v>
      </c>
      <c r="G113" s="7">
        <v>10396</v>
      </c>
      <c r="H113" s="8">
        <f t="shared" si="15"/>
        <v>0.49615806805708013</v>
      </c>
      <c r="I113" s="6" t="s">
        <v>20</v>
      </c>
      <c r="J113" s="7">
        <v>19657</v>
      </c>
      <c r="K113" s="8">
        <f t="shared" si="16"/>
        <v>0.65076474872541878</v>
      </c>
      <c r="L113" s="6" t="s">
        <v>21</v>
      </c>
      <c r="M113" s="7">
        <v>20953</v>
      </c>
      <c r="N113" s="7">
        <v>30206</v>
      </c>
      <c r="O113" s="8">
        <f t="shared" si="17"/>
        <v>-0.44160740705388252</v>
      </c>
      <c r="P113" s="15">
        <v>2010</v>
      </c>
    </row>
    <row r="114" spans="1:16" x14ac:dyDescent="0.25">
      <c r="A114" s="14" t="s">
        <v>38</v>
      </c>
      <c r="B114" s="6" t="s">
        <v>77</v>
      </c>
      <c r="C114" s="6" t="s">
        <v>108</v>
      </c>
      <c r="D114" s="6" t="s">
        <v>17</v>
      </c>
      <c r="E114" s="6" t="s">
        <v>26</v>
      </c>
      <c r="F114" s="6" t="s">
        <v>24</v>
      </c>
      <c r="G114" s="7">
        <v>2190</v>
      </c>
      <c r="H114" s="8">
        <f t="shared" ref="H114:H145" si="22">G114/M114</f>
        <v>0.34745359352689198</v>
      </c>
      <c r="I114" s="6" t="s">
        <v>20</v>
      </c>
      <c r="J114" s="7">
        <v>3092</v>
      </c>
      <c r="K114" s="8">
        <f t="shared" ref="K114:K145" si="23">J114/N114</f>
        <v>0.58383685800604235</v>
      </c>
      <c r="L114" s="6" t="s">
        <v>20</v>
      </c>
      <c r="M114" s="7">
        <v>6303</v>
      </c>
      <c r="N114" s="7">
        <v>5296</v>
      </c>
      <c r="O114" s="8">
        <f t="shared" ref="O114:O145" si="24">(M114-N114)/M114</f>
        <v>0.15976519117880375</v>
      </c>
      <c r="P114" s="15">
        <v>2010</v>
      </c>
    </row>
    <row r="115" spans="1:16" x14ac:dyDescent="0.25">
      <c r="A115" s="14" t="s">
        <v>41</v>
      </c>
      <c r="B115" s="6" t="s">
        <v>123</v>
      </c>
      <c r="C115" s="6" t="s">
        <v>129</v>
      </c>
      <c r="D115" s="6" t="s">
        <v>17</v>
      </c>
      <c r="E115" s="6" t="s">
        <v>26</v>
      </c>
      <c r="F115" s="6" t="s">
        <v>19</v>
      </c>
      <c r="G115" s="7">
        <v>8513</v>
      </c>
      <c r="H115" s="8">
        <f t="shared" si="22"/>
        <v>0.33057626592109352</v>
      </c>
      <c r="I115" s="6" t="s">
        <v>21</v>
      </c>
      <c r="J115" s="7">
        <v>9239</v>
      </c>
      <c r="K115" s="8">
        <f t="shared" si="23"/>
        <v>0.61019747704907201</v>
      </c>
      <c r="L115" s="6" t="s">
        <v>20</v>
      </c>
      <c r="M115" s="7">
        <v>25752</v>
      </c>
      <c r="N115" s="7">
        <v>15141</v>
      </c>
      <c r="O115" s="8">
        <f t="shared" si="24"/>
        <v>0.4120456663560112</v>
      </c>
      <c r="P115" s="15">
        <v>2010</v>
      </c>
    </row>
    <row r="116" spans="1:16" x14ac:dyDescent="0.25">
      <c r="A116" s="14" t="s">
        <v>41</v>
      </c>
      <c r="B116" s="6" t="s">
        <v>81</v>
      </c>
      <c r="C116" s="6" t="s">
        <v>130</v>
      </c>
      <c r="D116" s="6" t="s">
        <v>17</v>
      </c>
      <c r="E116" s="6" t="s">
        <v>26</v>
      </c>
      <c r="F116" s="6" t="s">
        <v>19</v>
      </c>
      <c r="G116" s="7">
        <v>4767</v>
      </c>
      <c r="H116" s="8">
        <f t="shared" si="22"/>
        <v>0.3430483592400691</v>
      </c>
      <c r="I116" s="6" t="s">
        <v>21</v>
      </c>
      <c r="J116" s="7">
        <v>1441</v>
      </c>
      <c r="K116" s="8">
        <f t="shared" si="23"/>
        <v>0.5166726425242022</v>
      </c>
      <c r="L116" s="6" t="s">
        <v>20</v>
      </c>
      <c r="M116" s="7">
        <v>13896</v>
      </c>
      <c r="N116" s="7">
        <v>2789</v>
      </c>
      <c r="O116" s="8">
        <f t="shared" si="24"/>
        <v>0.79929476108232589</v>
      </c>
      <c r="P116" s="15">
        <v>2010</v>
      </c>
    </row>
    <row r="117" spans="1:16" x14ac:dyDescent="0.25">
      <c r="A117" s="14" t="s">
        <v>41</v>
      </c>
      <c r="B117" s="6" t="s">
        <v>239</v>
      </c>
      <c r="C117" s="6" t="s">
        <v>131</v>
      </c>
      <c r="D117" s="6" t="s">
        <v>17</v>
      </c>
      <c r="E117" s="6" t="s">
        <v>26</v>
      </c>
      <c r="F117" s="6" t="s">
        <v>24</v>
      </c>
      <c r="G117" s="7">
        <v>5873</v>
      </c>
      <c r="H117" s="8">
        <f t="shared" si="22"/>
        <v>0.32526583961010191</v>
      </c>
      <c r="I117" s="6" t="s">
        <v>20</v>
      </c>
      <c r="J117" s="7">
        <v>3789</v>
      </c>
      <c r="K117" s="8">
        <f t="shared" si="23"/>
        <v>0.58945239576851272</v>
      </c>
      <c r="L117" s="6" t="s">
        <v>20</v>
      </c>
      <c r="M117" s="7">
        <v>18056</v>
      </c>
      <c r="N117" s="7">
        <v>6428</v>
      </c>
      <c r="O117" s="8">
        <f t="shared" si="24"/>
        <v>0.64399645547186535</v>
      </c>
      <c r="P117" s="15">
        <v>2010</v>
      </c>
    </row>
    <row r="118" spans="1:16" x14ac:dyDescent="0.25">
      <c r="A118" s="14" t="s">
        <v>43</v>
      </c>
      <c r="B118" s="6" t="s">
        <v>77</v>
      </c>
      <c r="C118" s="6" t="s">
        <v>140</v>
      </c>
      <c r="D118" s="6" t="s">
        <v>17</v>
      </c>
      <c r="E118" s="6" t="s">
        <v>26</v>
      </c>
      <c r="F118" s="6" t="s">
        <v>19</v>
      </c>
      <c r="G118" s="7">
        <v>8161</v>
      </c>
      <c r="H118" s="8">
        <f t="shared" si="22"/>
        <v>0.33560883332647939</v>
      </c>
      <c r="I118" s="6" t="s">
        <v>20</v>
      </c>
      <c r="J118" s="7">
        <v>7492</v>
      </c>
      <c r="K118" s="8">
        <f t="shared" si="23"/>
        <v>0.67271257968932385</v>
      </c>
      <c r="L118" s="6" t="s">
        <v>20</v>
      </c>
      <c r="M118" s="7">
        <v>24317</v>
      </c>
      <c r="N118" s="7">
        <v>11137</v>
      </c>
      <c r="O118" s="8">
        <f t="shared" si="24"/>
        <v>0.54200764896985643</v>
      </c>
      <c r="P118" s="15">
        <v>2010</v>
      </c>
    </row>
    <row r="119" spans="1:16" x14ac:dyDescent="0.25">
      <c r="A119" s="14" t="s">
        <v>43</v>
      </c>
      <c r="B119" s="6" t="s">
        <v>33</v>
      </c>
      <c r="C119" s="6" t="s">
        <v>141</v>
      </c>
      <c r="D119" s="6" t="s">
        <v>17</v>
      </c>
      <c r="E119" s="6" t="s">
        <v>26</v>
      </c>
      <c r="F119" s="6" t="s">
        <v>19</v>
      </c>
      <c r="G119" s="7">
        <v>18760</v>
      </c>
      <c r="H119" s="8">
        <f t="shared" si="22"/>
        <v>0.33579751910788119</v>
      </c>
      <c r="I119" s="6" t="s">
        <v>20</v>
      </c>
      <c r="J119" s="7">
        <v>29817</v>
      </c>
      <c r="K119" s="8">
        <f t="shared" si="23"/>
        <v>0.652179618976793</v>
      </c>
      <c r="L119" s="6" t="s">
        <v>21</v>
      </c>
      <c r="M119" s="7">
        <v>55867</v>
      </c>
      <c r="N119" s="7">
        <v>45719</v>
      </c>
      <c r="O119" s="8">
        <f t="shared" si="24"/>
        <v>0.1816456942381012</v>
      </c>
      <c r="P119" s="15">
        <v>2010</v>
      </c>
    </row>
    <row r="120" spans="1:16" x14ac:dyDescent="0.25">
      <c r="A120" s="14" t="s">
        <v>45</v>
      </c>
      <c r="B120" s="6" t="s">
        <v>54</v>
      </c>
      <c r="C120" s="6" t="s">
        <v>154</v>
      </c>
      <c r="D120" s="6" t="s">
        <v>17</v>
      </c>
      <c r="E120" s="6" t="s">
        <v>26</v>
      </c>
      <c r="F120" s="6" t="s">
        <v>24</v>
      </c>
      <c r="G120" s="7">
        <v>25457</v>
      </c>
      <c r="H120" s="8">
        <f t="shared" si="22"/>
        <v>0.31488651122518402</v>
      </c>
      <c r="I120" s="6" t="s">
        <v>20</v>
      </c>
      <c r="J120" s="7">
        <v>46885</v>
      </c>
      <c r="K120" s="8">
        <f t="shared" si="23"/>
        <v>0.68354448834395187</v>
      </c>
      <c r="L120" s="6" t="s">
        <v>21</v>
      </c>
      <c r="M120" s="7">
        <v>80845</v>
      </c>
      <c r="N120" s="7">
        <v>68591</v>
      </c>
      <c r="O120" s="8">
        <f t="shared" si="24"/>
        <v>0.15157399962891954</v>
      </c>
      <c r="P120" s="15">
        <v>2010</v>
      </c>
    </row>
    <row r="121" spans="1:16" x14ac:dyDescent="0.25">
      <c r="A121" s="14" t="s">
        <v>45</v>
      </c>
      <c r="B121" s="6" t="s">
        <v>242</v>
      </c>
      <c r="C121" s="6" t="s">
        <v>155</v>
      </c>
      <c r="D121" s="6" t="s">
        <v>17</v>
      </c>
      <c r="E121" s="6" t="s">
        <v>26</v>
      </c>
      <c r="F121" s="6" t="s">
        <v>19</v>
      </c>
      <c r="G121" s="7">
        <v>19051</v>
      </c>
      <c r="H121" s="8">
        <f t="shared" si="22"/>
        <v>0.2307785490181827</v>
      </c>
      <c r="I121" s="6" t="s">
        <v>21</v>
      </c>
      <c r="J121" s="7">
        <v>37300</v>
      </c>
      <c r="K121" s="8">
        <f t="shared" si="23"/>
        <v>0.51498709080616878</v>
      </c>
      <c r="L121" s="6" t="s">
        <v>21</v>
      </c>
      <c r="M121" s="7">
        <v>82551</v>
      </c>
      <c r="N121" s="7">
        <v>72429</v>
      </c>
      <c r="O121" s="8">
        <f t="shared" si="24"/>
        <v>0.12261511065886543</v>
      </c>
      <c r="P121" s="15">
        <v>2010</v>
      </c>
    </row>
    <row r="122" spans="1:16" x14ac:dyDescent="0.25">
      <c r="A122" s="14" t="s">
        <v>45</v>
      </c>
      <c r="B122" s="6" t="s">
        <v>56</v>
      </c>
      <c r="C122" s="6" t="s">
        <v>156</v>
      </c>
      <c r="D122" s="6" t="s">
        <v>17</v>
      </c>
      <c r="E122" s="6" t="s">
        <v>26</v>
      </c>
      <c r="F122" s="6" t="s">
        <v>19</v>
      </c>
      <c r="G122" s="7">
        <v>34103</v>
      </c>
      <c r="H122" s="8">
        <f t="shared" si="22"/>
        <v>0.39222293784790907</v>
      </c>
      <c r="I122" s="6" t="s">
        <v>20</v>
      </c>
      <c r="J122" s="7">
        <v>54354</v>
      </c>
      <c r="K122" s="8">
        <f t="shared" si="23"/>
        <v>0.70680485299280893</v>
      </c>
      <c r="L122" s="6" t="s">
        <v>21</v>
      </c>
      <c r="M122" s="7">
        <v>86948</v>
      </c>
      <c r="N122" s="7">
        <v>76901</v>
      </c>
      <c r="O122" s="8">
        <f t="shared" si="24"/>
        <v>0.11555182407875972</v>
      </c>
      <c r="P122" s="15">
        <v>2010</v>
      </c>
    </row>
    <row r="123" spans="1:16" x14ac:dyDescent="0.25">
      <c r="A123" s="14" t="s">
        <v>45</v>
      </c>
      <c r="B123" s="6" t="s">
        <v>246</v>
      </c>
      <c r="C123" s="6" t="s">
        <v>157</v>
      </c>
      <c r="D123" s="6" t="s">
        <v>17</v>
      </c>
      <c r="E123" s="6" t="s">
        <v>26</v>
      </c>
      <c r="F123" s="6" t="s">
        <v>19</v>
      </c>
      <c r="G123" s="7">
        <v>15709</v>
      </c>
      <c r="H123" s="8">
        <f t="shared" si="22"/>
        <v>0.48927025259289253</v>
      </c>
      <c r="I123" s="6" t="s">
        <v>20</v>
      </c>
      <c r="J123" s="7">
        <v>13637</v>
      </c>
      <c r="K123" s="8">
        <f t="shared" si="23"/>
        <v>0.50187693213602236</v>
      </c>
      <c r="L123" s="6" t="s">
        <v>20</v>
      </c>
      <c r="M123" s="7">
        <v>32107</v>
      </c>
      <c r="N123" s="7">
        <v>27172</v>
      </c>
      <c r="O123" s="8">
        <f t="shared" si="24"/>
        <v>0.15370479957641636</v>
      </c>
      <c r="P123" s="15">
        <v>2010</v>
      </c>
    </row>
    <row r="124" spans="1:16" x14ac:dyDescent="0.25">
      <c r="A124" s="14" t="s">
        <v>47</v>
      </c>
      <c r="B124" s="6" t="s">
        <v>178</v>
      </c>
      <c r="C124" s="6" t="s">
        <v>186</v>
      </c>
      <c r="D124" s="6" t="s">
        <v>17</v>
      </c>
      <c r="E124" s="6" t="s">
        <v>26</v>
      </c>
      <c r="F124" s="6" t="s">
        <v>19</v>
      </c>
      <c r="G124" s="7">
        <v>4201</v>
      </c>
      <c r="H124" s="8">
        <f t="shared" si="22"/>
        <v>0.32535625774473359</v>
      </c>
      <c r="I124" s="6" t="s">
        <v>21</v>
      </c>
      <c r="J124" s="7">
        <v>1558</v>
      </c>
      <c r="K124" s="8">
        <f t="shared" si="23"/>
        <v>0.56757741347905277</v>
      </c>
      <c r="L124" s="6" t="s">
        <v>20</v>
      </c>
      <c r="M124" s="7">
        <v>12912</v>
      </c>
      <c r="N124" s="7">
        <v>2745</v>
      </c>
      <c r="O124" s="8">
        <f t="shared" si="24"/>
        <v>0.78740706319702602</v>
      </c>
      <c r="P124" s="15">
        <v>2010</v>
      </c>
    </row>
    <row r="125" spans="1:16" x14ac:dyDescent="0.25">
      <c r="A125" s="14" t="s">
        <v>47</v>
      </c>
      <c r="B125" s="6" t="s">
        <v>241</v>
      </c>
      <c r="C125" s="6" t="s">
        <v>187</v>
      </c>
      <c r="D125" s="6" t="s">
        <v>17</v>
      </c>
      <c r="E125" s="6" t="s">
        <v>26</v>
      </c>
      <c r="F125" s="6" t="s">
        <v>19</v>
      </c>
      <c r="G125" s="7">
        <v>21479</v>
      </c>
      <c r="H125" s="8">
        <f t="shared" si="22"/>
        <v>0.33044615384615383</v>
      </c>
      <c r="I125" s="6" t="s">
        <v>20</v>
      </c>
      <c r="J125" s="7">
        <v>21913</v>
      </c>
      <c r="K125" s="8">
        <f t="shared" si="23"/>
        <v>0.65133906013137943</v>
      </c>
      <c r="L125" s="6" t="s">
        <v>21</v>
      </c>
      <c r="M125" s="7">
        <v>65000</v>
      </c>
      <c r="N125" s="7">
        <v>33643</v>
      </c>
      <c r="O125" s="8">
        <f t="shared" si="24"/>
        <v>0.48241538461538463</v>
      </c>
      <c r="P125" s="15">
        <v>2010</v>
      </c>
    </row>
    <row r="126" spans="1:16" x14ac:dyDescent="0.25">
      <c r="A126" s="14" t="s">
        <v>47</v>
      </c>
      <c r="B126" s="6" t="s">
        <v>232</v>
      </c>
      <c r="C126" s="6" t="s">
        <v>188</v>
      </c>
      <c r="D126" s="6" t="s">
        <v>17</v>
      </c>
      <c r="E126" s="6" t="s">
        <v>26</v>
      </c>
      <c r="F126" s="6" t="s">
        <v>19</v>
      </c>
      <c r="G126" s="7">
        <v>3838</v>
      </c>
      <c r="H126" s="8">
        <f t="shared" si="22"/>
        <v>0.32459404600811909</v>
      </c>
      <c r="I126" s="6" t="s">
        <v>20</v>
      </c>
      <c r="J126" s="7">
        <v>2430</v>
      </c>
      <c r="K126" s="8">
        <f t="shared" si="23"/>
        <v>0.71744906997342783</v>
      </c>
      <c r="L126" s="6" t="s">
        <v>20</v>
      </c>
      <c r="M126" s="7">
        <v>11824</v>
      </c>
      <c r="N126" s="7">
        <v>3387</v>
      </c>
      <c r="O126" s="8">
        <f t="shared" si="24"/>
        <v>0.71354871447902568</v>
      </c>
      <c r="P126" s="15">
        <v>2010</v>
      </c>
    </row>
    <row r="127" spans="1:16" x14ac:dyDescent="0.25">
      <c r="A127" s="14" t="s">
        <v>47</v>
      </c>
      <c r="B127" s="6" t="s">
        <v>167</v>
      </c>
      <c r="C127" s="6" t="s">
        <v>189</v>
      </c>
      <c r="D127" s="6" t="s">
        <v>17</v>
      </c>
      <c r="E127" s="6" t="s">
        <v>26</v>
      </c>
      <c r="F127" s="6" t="s">
        <v>19</v>
      </c>
      <c r="G127" s="7">
        <v>9250</v>
      </c>
      <c r="H127" s="8">
        <f t="shared" si="22"/>
        <v>0.32159371414664673</v>
      </c>
      <c r="I127" s="6" t="s">
        <v>21</v>
      </c>
      <c r="J127" s="7">
        <v>7210</v>
      </c>
      <c r="K127" s="8">
        <f t="shared" si="23"/>
        <v>0.52635421229376556</v>
      </c>
      <c r="L127" s="6" t="s">
        <v>21</v>
      </c>
      <c r="M127" s="7">
        <v>28763</v>
      </c>
      <c r="N127" s="7">
        <v>13698</v>
      </c>
      <c r="O127" s="8">
        <f t="shared" si="24"/>
        <v>0.52376316795883604</v>
      </c>
      <c r="P127" s="15">
        <v>2010</v>
      </c>
    </row>
    <row r="128" spans="1:16" x14ac:dyDescent="0.25">
      <c r="A128" s="14" t="s">
        <v>47</v>
      </c>
      <c r="B128" s="6" t="s">
        <v>169</v>
      </c>
      <c r="C128" s="6" t="s">
        <v>190</v>
      </c>
      <c r="D128" s="6" t="s">
        <v>17</v>
      </c>
      <c r="E128" s="6" t="s">
        <v>26</v>
      </c>
      <c r="F128" s="6" t="s">
        <v>19</v>
      </c>
      <c r="G128" s="7">
        <v>5921</v>
      </c>
      <c r="H128" s="8">
        <f t="shared" si="22"/>
        <v>0.30126182965299686</v>
      </c>
      <c r="I128" s="6" t="s">
        <v>21</v>
      </c>
      <c r="J128" s="7">
        <v>4742</v>
      </c>
      <c r="K128" s="8">
        <f t="shared" si="23"/>
        <v>0.51331457025330163</v>
      </c>
      <c r="L128" s="6" t="s">
        <v>21</v>
      </c>
      <c r="M128" s="7">
        <v>19654</v>
      </c>
      <c r="N128" s="7">
        <v>9238</v>
      </c>
      <c r="O128" s="8">
        <f t="shared" si="24"/>
        <v>0.52996845425867511</v>
      </c>
      <c r="P128" s="15">
        <v>2010</v>
      </c>
    </row>
    <row r="129" spans="1:16" x14ac:dyDescent="0.25">
      <c r="A129" s="14" t="s">
        <v>47</v>
      </c>
      <c r="B129" s="6" t="s">
        <v>244</v>
      </c>
      <c r="C129" s="6" t="s">
        <v>191</v>
      </c>
      <c r="D129" s="6" t="s">
        <v>17</v>
      </c>
      <c r="E129" s="6" t="s">
        <v>26</v>
      </c>
      <c r="F129" s="6" t="s">
        <v>24</v>
      </c>
      <c r="G129" s="7">
        <v>3681</v>
      </c>
      <c r="H129" s="8">
        <f t="shared" si="22"/>
        <v>0.49515738498789347</v>
      </c>
      <c r="I129" s="6" t="s">
        <v>20</v>
      </c>
      <c r="J129" s="7">
        <v>2126</v>
      </c>
      <c r="K129" s="8">
        <f t="shared" si="23"/>
        <v>0.67513496348046997</v>
      </c>
      <c r="L129" s="6" t="s">
        <v>20</v>
      </c>
      <c r="M129" s="7">
        <v>7434</v>
      </c>
      <c r="N129" s="7">
        <v>3149</v>
      </c>
      <c r="O129" s="8">
        <f t="shared" si="24"/>
        <v>0.57640570352434761</v>
      </c>
      <c r="P129" s="15">
        <v>2010</v>
      </c>
    </row>
    <row r="130" spans="1:16" x14ac:dyDescent="0.25">
      <c r="A130" s="14" t="s">
        <v>15</v>
      </c>
      <c r="B130" s="6" t="s">
        <v>77</v>
      </c>
      <c r="C130" s="6" t="s">
        <v>28</v>
      </c>
      <c r="D130" s="6" t="s">
        <v>17</v>
      </c>
      <c r="E130" s="6" t="s">
        <v>26</v>
      </c>
      <c r="F130" s="6" t="s">
        <v>19</v>
      </c>
      <c r="G130" s="7">
        <v>20131</v>
      </c>
      <c r="H130" s="8">
        <f t="shared" si="22"/>
        <v>0.35482506389354013</v>
      </c>
      <c r="I130" s="6" t="s">
        <v>20</v>
      </c>
      <c r="J130" s="7">
        <v>24725</v>
      </c>
      <c r="K130" s="8">
        <f t="shared" si="23"/>
        <v>0.53112648221343872</v>
      </c>
      <c r="L130" s="6" t="s">
        <v>20</v>
      </c>
      <c r="M130" s="7">
        <v>56735</v>
      </c>
      <c r="N130" s="7">
        <v>46552</v>
      </c>
      <c r="O130" s="8">
        <f t="shared" si="24"/>
        <v>0.17948356393760465</v>
      </c>
      <c r="P130" s="15">
        <v>2008</v>
      </c>
    </row>
    <row r="131" spans="1:16" x14ac:dyDescent="0.25">
      <c r="A131" s="14" t="s">
        <v>15</v>
      </c>
      <c r="B131" s="6" t="s">
        <v>33</v>
      </c>
      <c r="C131" s="6" t="s">
        <v>31</v>
      </c>
      <c r="D131" s="6" t="s">
        <v>17</v>
      </c>
      <c r="E131" s="6" t="s">
        <v>26</v>
      </c>
      <c r="F131" s="6" t="s">
        <v>19</v>
      </c>
      <c r="G131" s="7">
        <v>18515</v>
      </c>
      <c r="H131" s="8">
        <f t="shared" si="22"/>
        <v>0.4879945178039588</v>
      </c>
      <c r="I131" s="6" t="s">
        <v>20</v>
      </c>
      <c r="J131" s="7">
        <v>16031</v>
      </c>
      <c r="K131" s="8">
        <f t="shared" si="23"/>
        <v>0.78733853936447129</v>
      </c>
      <c r="L131" s="6" t="s">
        <v>21</v>
      </c>
      <c r="M131" s="7">
        <v>37941</v>
      </c>
      <c r="N131" s="7">
        <v>20361</v>
      </c>
      <c r="O131" s="8">
        <f t="shared" si="24"/>
        <v>0.46335099233019689</v>
      </c>
      <c r="P131" s="15">
        <v>2008</v>
      </c>
    </row>
    <row r="132" spans="1:16" x14ac:dyDescent="0.25">
      <c r="A132" s="14" t="s">
        <v>38</v>
      </c>
      <c r="B132" s="6" t="s">
        <v>54</v>
      </c>
      <c r="C132" s="6" t="s">
        <v>110</v>
      </c>
      <c r="D132" s="6" t="s">
        <v>17</v>
      </c>
      <c r="E132" s="6" t="s">
        <v>26</v>
      </c>
      <c r="F132" s="6" t="s">
        <v>19</v>
      </c>
      <c r="G132" s="7">
        <v>16161</v>
      </c>
      <c r="H132" s="8">
        <f t="shared" si="22"/>
        <v>0.36787234526871687</v>
      </c>
      <c r="I132" s="6" t="s">
        <v>21</v>
      </c>
      <c r="J132" s="7">
        <v>16733</v>
      </c>
      <c r="K132" s="8">
        <f t="shared" si="23"/>
        <v>0.50815390689058282</v>
      </c>
      <c r="L132" s="6" t="s">
        <v>20</v>
      </c>
      <c r="M132" s="7">
        <v>43931</v>
      </c>
      <c r="N132" s="7">
        <v>32929</v>
      </c>
      <c r="O132" s="8">
        <f t="shared" si="24"/>
        <v>0.25043818715713279</v>
      </c>
      <c r="P132" s="15">
        <v>2008</v>
      </c>
    </row>
    <row r="133" spans="1:16" x14ac:dyDescent="0.25">
      <c r="A133" s="14" t="s">
        <v>38</v>
      </c>
      <c r="B133" s="6" t="s">
        <v>242</v>
      </c>
      <c r="C133" s="6" t="s">
        <v>111</v>
      </c>
      <c r="D133" s="6" t="s">
        <v>17</v>
      </c>
      <c r="E133" s="6" t="s">
        <v>26</v>
      </c>
      <c r="F133" s="6" t="s">
        <v>19</v>
      </c>
      <c r="G133" s="7">
        <v>18892</v>
      </c>
      <c r="H133" s="8">
        <f t="shared" si="22"/>
        <v>0.2832681090969067</v>
      </c>
      <c r="I133" s="6" t="s">
        <v>21</v>
      </c>
      <c r="J133" s="7">
        <v>29351</v>
      </c>
      <c r="K133" s="8">
        <f t="shared" si="23"/>
        <v>0.56960158357429802</v>
      </c>
      <c r="L133" s="6" t="s">
        <v>21</v>
      </c>
      <c r="M133" s="7">
        <v>66693</v>
      </c>
      <c r="N133" s="7">
        <v>51529</v>
      </c>
      <c r="O133" s="8">
        <f t="shared" si="24"/>
        <v>0.22737018877543369</v>
      </c>
      <c r="P133" s="15">
        <v>2008</v>
      </c>
    </row>
    <row r="134" spans="1:16" x14ac:dyDescent="0.25">
      <c r="A134" s="14" t="s">
        <v>47</v>
      </c>
      <c r="B134" s="6" t="s">
        <v>233</v>
      </c>
      <c r="C134" s="6" t="s">
        <v>192</v>
      </c>
      <c r="D134" s="6" t="s">
        <v>17</v>
      </c>
      <c r="E134" s="6" t="s">
        <v>26</v>
      </c>
      <c r="F134" s="6" t="s">
        <v>19</v>
      </c>
      <c r="G134" s="7">
        <v>11634</v>
      </c>
      <c r="H134" s="8">
        <f t="shared" si="22"/>
        <v>0.20714336585713269</v>
      </c>
      <c r="I134" s="6" t="s">
        <v>21</v>
      </c>
      <c r="J134" s="7">
        <v>15511</v>
      </c>
      <c r="K134" s="8">
        <f t="shared" si="23"/>
        <v>0.68523590740413498</v>
      </c>
      <c r="L134" s="6" t="s">
        <v>21</v>
      </c>
      <c r="M134" s="7">
        <v>56164</v>
      </c>
      <c r="N134" s="7">
        <v>22636</v>
      </c>
      <c r="O134" s="8">
        <f t="shared" si="24"/>
        <v>0.59696602806067944</v>
      </c>
      <c r="P134" s="15">
        <v>2008</v>
      </c>
    </row>
    <row r="135" spans="1:16" x14ac:dyDescent="0.25">
      <c r="A135" s="14" t="s">
        <v>43</v>
      </c>
      <c r="B135" s="6" t="s">
        <v>33</v>
      </c>
      <c r="C135" s="6" t="s">
        <v>142</v>
      </c>
      <c r="D135" s="6" t="s">
        <v>17</v>
      </c>
      <c r="E135" s="6" t="s">
        <v>18</v>
      </c>
      <c r="F135" s="6" t="s">
        <v>19</v>
      </c>
      <c r="G135" s="7">
        <v>16691</v>
      </c>
      <c r="H135" s="8">
        <f t="shared" si="22"/>
        <v>0.34566239360490403</v>
      </c>
      <c r="I135" s="6" t="s">
        <v>20</v>
      </c>
      <c r="J135" s="7">
        <v>26748</v>
      </c>
      <c r="K135" s="8">
        <f t="shared" si="23"/>
        <v>0.63059622321239128</v>
      </c>
      <c r="L135" s="6" t="s">
        <v>21</v>
      </c>
      <c r="M135" s="7">
        <v>48287</v>
      </c>
      <c r="N135" s="7">
        <v>42417</v>
      </c>
      <c r="O135" s="8">
        <f t="shared" si="24"/>
        <v>0.12156481040445669</v>
      </c>
      <c r="P135" s="15">
        <v>2006</v>
      </c>
    </row>
    <row r="136" spans="1:16" x14ac:dyDescent="0.25">
      <c r="A136" s="14" t="s">
        <v>47</v>
      </c>
      <c r="B136" s="6" t="s">
        <v>244</v>
      </c>
      <c r="C136" s="6" t="s">
        <v>195</v>
      </c>
      <c r="D136" s="6" t="s">
        <v>17</v>
      </c>
      <c r="E136" s="6" t="s">
        <v>26</v>
      </c>
      <c r="F136" s="6" t="s">
        <v>19</v>
      </c>
      <c r="G136" s="7">
        <v>1614</v>
      </c>
      <c r="H136" s="8">
        <f t="shared" si="22"/>
        <v>0.44511858797573084</v>
      </c>
      <c r="I136" s="6" t="s">
        <v>20</v>
      </c>
      <c r="J136" s="7">
        <v>1129</v>
      </c>
      <c r="K136" s="8">
        <f t="shared" si="23"/>
        <v>0.60829741379310343</v>
      </c>
      <c r="L136" s="6" t="s">
        <v>20</v>
      </c>
      <c r="M136" s="7">
        <v>3626</v>
      </c>
      <c r="N136" s="7">
        <v>1856</v>
      </c>
      <c r="O136" s="8">
        <f t="shared" si="24"/>
        <v>0.48814120242691672</v>
      </c>
      <c r="P136" s="15">
        <v>2006</v>
      </c>
    </row>
    <row r="137" spans="1:16" x14ac:dyDescent="0.25">
      <c r="A137" s="14" t="s">
        <v>15</v>
      </c>
      <c r="B137" s="6" t="s">
        <v>33</v>
      </c>
      <c r="C137" s="6" t="s">
        <v>34</v>
      </c>
      <c r="D137" s="6" t="s">
        <v>17</v>
      </c>
      <c r="E137" s="6" t="s">
        <v>26</v>
      </c>
      <c r="F137" s="6" t="s">
        <v>19</v>
      </c>
      <c r="G137" s="7">
        <v>6742</v>
      </c>
      <c r="H137" s="8">
        <f t="shared" si="22"/>
        <v>0.45175556151165908</v>
      </c>
      <c r="I137" s="6" t="s">
        <v>20</v>
      </c>
      <c r="J137" s="7">
        <v>2371</v>
      </c>
      <c r="K137" s="8">
        <f t="shared" si="23"/>
        <v>0.52677182848255943</v>
      </c>
      <c r="L137" s="6" t="s">
        <v>20</v>
      </c>
      <c r="M137" s="7">
        <v>14924</v>
      </c>
      <c r="N137" s="7">
        <v>4501</v>
      </c>
      <c r="O137" s="8">
        <f t="shared" si="24"/>
        <v>0.69840525328330205</v>
      </c>
      <c r="P137" s="15">
        <v>2004</v>
      </c>
    </row>
    <row r="138" spans="1:16" x14ac:dyDescent="0.25">
      <c r="A138" s="14" t="s">
        <v>76</v>
      </c>
      <c r="B138" s="6" t="s">
        <v>246</v>
      </c>
      <c r="C138" s="6" t="s">
        <v>91</v>
      </c>
      <c r="D138" s="6" t="s">
        <v>17</v>
      </c>
      <c r="E138" s="6" t="s">
        <v>26</v>
      </c>
      <c r="F138" s="6" t="s">
        <v>19</v>
      </c>
      <c r="G138" s="7">
        <v>29144</v>
      </c>
      <c r="H138" s="8">
        <f t="shared" si="22"/>
        <v>0.35188717973485306</v>
      </c>
      <c r="I138" s="6" t="s">
        <v>20</v>
      </c>
      <c r="J138" s="7">
        <v>28180</v>
      </c>
      <c r="K138" s="8">
        <f t="shared" si="23"/>
        <v>0.54047833675367762</v>
      </c>
      <c r="L138" s="6" t="s">
        <v>21</v>
      </c>
      <c r="M138" s="7">
        <v>82822</v>
      </c>
      <c r="N138" s="7">
        <v>52139</v>
      </c>
      <c r="O138" s="8">
        <f t="shared" si="24"/>
        <v>0.37046919900509528</v>
      </c>
      <c r="P138" s="15">
        <v>2004</v>
      </c>
    </row>
    <row r="139" spans="1:16" x14ac:dyDescent="0.25">
      <c r="A139" s="14" t="s">
        <v>76</v>
      </c>
      <c r="B139" s="6" t="s">
        <v>123</v>
      </c>
      <c r="C139" s="6" t="s">
        <v>92</v>
      </c>
      <c r="D139" s="6" t="s">
        <v>17</v>
      </c>
      <c r="E139" s="6" t="s">
        <v>26</v>
      </c>
      <c r="F139" s="6" t="s">
        <v>19</v>
      </c>
      <c r="G139" s="7">
        <v>43005</v>
      </c>
      <c r="H139" s="8">
        <f t="shared" si="22"/>
        <v>0.45846081681822543</v>
      </c>
      <c r="I139" s="6" t="s">
        <v>20</v>
      </c>
      <c r="J139" s="7">
        <v>34250</v>
      </c>
      <c r="K139" s="8">
        <f t="shared" si="23"/>
        <v>0.55479063740179801</v>
      </c>
      <c r="L139" s="6" t="s">
        <v>21</v>
      </c>
      <c r="M139" s="7">
        <v>93803</v>
      </c>
      <c r="N139" s="7">
        <v>61735</v>
      </c>
      <c r="O139" s="8">
        <f t="shared" si="24"/>
        <v>0.34186539876123367</v>
      </c>
      <c r="P139" s="15">
        <v>2004</v>
      </c>
    </row>
    <row r="140" spans="1:16" x14ac:dyDescent="0.25">
      <c r="A140" s="14" t="s">
        <v>41</v>
      </c>
      <c r="B140" s="6" t="s">
        <v>33</v>
      </c>
      <c r="C140" s="6" t="s">
        <v>132</v>
      </c>
      <c r="D140" s="6" t="s">
        <v>17</v>
      </c>
      <c r="E140" s="6" t="s">
        <v>18</v>
      </c>
      <c r="F140" s="6" t="s">
        <v>19</v>
      </c>
      <c r="G140" s="7">
        <v>13119</v>
      </c>
      <c r="H140" s="8">
        <f t="shared" si="22"/>
        <v>0.22377061763351358</v>
      </c>
      <c r="I140" s="6" t="s">
        <v>21</v>
      </c>
      <c r="J140" s="7">
        <v>23092</v>
      </c>
      <c r="K140" s="8">
        <f t="shared" si="23"/>
        <v>0.5460005201806446</v>
      </c>
      <c r="L140" s="6" t="s">
        <v>21</v>
      </c>
      <c r="M140" s="7">
        <v>58627</v>
      </c>
      <c r="N140" s="7">
        <v>42293</v>
      </c>
      <c r="O140" s="8">
        <f t="shared" si="24"/>
        <v>0.27860883210807308</v>
      </c>
      <c r="P140" s="15">
        <v>2004</v>
      </c>
    </row>
    <row r="141" spans="1:16" x14ac:dyDescent="0.25">
      <c r="A141" s="14" t="s">
        <v>41</v>
      </c>
      <c r="B141" s="6" t="s">
        <v>240</v>
      </c>
      <c r="C141" s="6" t="s">
        <v>133</v>
      </c>
      <c r="D141" s="6" t="s">
        <v>17</v>
      </c>
      <c r="E141" s="6" t="s">
        <v>26</v>
      </c>
      <c r="F141" s="6" t="s">
        <v>19</v>
      </c>
      <c r="G141" s="7">
        <v>10760</v>
      </c>
      <c r="H141" s="8">
        <f t="shared" si="22"/>
        <v>0.26338979731714479</v>
      </c>
      <c r="I141" s="6" t="s">
        <v>21</v>
      </c>
      <c r="J141" s="7">
        <v>15015</v>
      </c>
      <c r="K141" s="8">
        <f t="shared" si="23"/>
        <v>0.50141926865920849</v>
      </c>
      <c r="L141" s="6" t="s">
        <v>21</v>
      </c>
      <c r="M141" s="7">
        <v>40852</v>
      </c>
      <c r="N141" s="7">
        <v>29945</v>
      </c>
      <c r="O141" s="8">
        <f t="shared" si="24"/>
        <v>0.26698815235484186</v>
      </c>
      <c r="P141" s="15">
        <v>2004</v>
      </c>
    </row>
    <row r="142" spans="1:16" x14ac:dyDescent="0.25">
      <c r="A142" s="14" t="s">
        <v>45</v>
      </c>
      <c r="B142" s="6" t="s">
        <v>36</v>
      </c>
      <c r="C142" s="6" t="s">
        <v>160</v>
      </c>
      <c r="D142" s="6" t="s">
        <v>17</v>
      </c>
      <c r="E142" s="6" t="s">
        <v>26</v>
      </c>
      <c r="F142" s="6" t="s">
        <v>19</v>
      </c>
      <c r="G142" s="7">
        <v>77567</v>
      </c>
      <c r="H142" s="8">
        <f t="shared" si="22"/>
        <v>0.26323434090454034</v>
      </c>
      <c r="I142" s="6" t="s">
        <v>21</v>
      </c>
      <c r="J142" s="7">
        <v>154644</v>
      </c>
      <c r="K142" s="8">
        <f t="shared" si="23"/>
        <v>0.59222438381764986</v>
      </c>
      <c r="L142" s="6" t="s">
        <v>21</v>
      </c>
      <c r="M142" s="7">
        <v>294669</v>
      </c>
      <c r="N142" s="7">
        <v>261124</v>
      </c>
      <c r="O142" s="8">
        <f t="shared" si="24"/>
        <v>0.11383959629278953</v>
      </c>
      <c r="P142" s="15">
        <v>2004</v>
      </c>
    </row>
    <row r="143" spans="1:16" x14ac:dyDescent="0.25">
      <c r="A143" s="14" t="s">
        <v>47</v>
      </c>
      <c r="B143" s="6" t="s">
        <v>54</v>
      </c>
      <c r="C143" s="6" t="s">
        <v>196</v>
      </c>
      <c r="D143" s="6" t="s">
        <v>17</v>
      </c>
      <c r="E143" s="6" t="s">
        <v>26</v>
      </c>
      <c r="F143" s="6" t="s">
        <v>19</v>
      </c>
      <c r="G143" s="7">
        <v>19421</v>
      </c>
      <c r="H143" s="8">
        <f t="shared" si="22"/>
        <v>0.41734178575265929</v>
      </c>
      <c r="I143" s="6" t="s">
        <v>20</v>
      </c>
      <c r="J143" s="7">
        <v>16841</v>
      </c>
      <c r="K143" s="8">
        <f t="shared" si="23"/>
        <v>0.57167588852303197</v>
      </c>
      <c r="L143" s="6" t="s">
        <v>21</v>
      </c>
      <c r="M143" s="7">
        <v>46535</v>
      </c>
      <c r="N143" s="7">
        <v>29459</v>
      </c>
      <c r="O143" s="8">
        <f t="shared" si="24"/>
        <v>0.36694960782206942</v>
      </c>
      <c r="P143" s="15">
        <v>2004</v>
      </c>
    </row>
    <row r="144" spans="1:16" x14ac:dyDescent="0.25">
      <c r="A144" s="14" t="s">
        <v>47</v>
      </c>
      <c r="B144" s="6" t="s">
        <v>240</v>
      </c>
      <c r="C144" s="6" t="s">
        <v>197</v>
      </c>
      <c r="D144" s="6" t="s">
        <v>17</v>
      </c>
      <c r="E144" s="6" t="s">
        <v>26</v>
      </c>
      <c r="F144" s="6" t="s">
        <v>19</v>
      </c>
      <c r="G144" s="7">
        <v>7953</v>
      </c>
      <c r="H144" s="8">
        <f t="shared" si="22"/>
        <v>0.23912324483598424</v>
      </c>
      <c r="I144" s="6" t="s">
        <v>21</v>
      </c>
      <c r="J144" s="7">
        <v>15084</v>
      </c>
      <c r="K144" s="8">
        <f t="shared" si="23"/>
        <v>0.63147318625193616</v>
      </c>
      <c r="L144" s="6" t="s">
        <v>21</v>
      </c>
      <c r="M144" s="7">
        <v>33259</v>
      </c>
      <c r="N144" s="7">
        <v>23887</v>
      </c>
      <c r="O144" s="8">
        <f t="shared" si="24"/>
        <v>0.28178838810547518</v>
      </c>
      <c r="P144" s="15">
        <v>2004</v>
      </c>
    </row>
    <row r="145" spans="1:16" x14ac:dyDescent="0.25">
      <c r="A145" s="14" t="s">
        <v>47</v>
      </c>
      <c r="B145" s="6" t="s">
        <v>178</v>
      </c>
      <c r="C145" s="6" t="s">
        <v>198</v>
      </c>
      <c r="D145" s="6" t="s">
        <v>17</v>
      </c>
      <c r="E145" s="6" t="s">
        <v>26</v>
      </c>
      <c r="F145" s="6" t="s">
        <v>19</v>
      </c>
      <c r="G145" s="7">
        <v>3398</v>
      </c>
      <c r="H145" s="8">
        <f t="shared" si="22"/>
        <v>0.37148791953646004</v>
      </c>
      <c r="I145" s="6" t="s">
        <v>21</v>
      </c>
      <c r="J145" s="7">
        <v>2830</v>
      </c>
      <c r="K145" s="8">
        <f t="shared" si="23"/>
        <v>0.6082097571459274</v>
      </c>
      <c r="L145" s="6" t="s">
        <v>20</v>
      </c>
      <c r="M145" s="7">
        <v>9147</v>
      </c>
      <c r="N145" s="7">
        <v>4653</v>
      </c>
      <c r="O145" s="8">
        <f t="shared" si="24"/>
        <v>0.49130862577894391</v>
      </c>
      <c r="P145" s="15">
        <v>2004</v>
      </c>
    </row>
    <row r="146" spans="1:16" x14ac:dyDescent="0.25">
      <c r="A146" s="14" t="s">
        <v>47</v>
      </c>
      <c r="B146" s="6" t="s">
        <v>241</v>
      </c>
      <c r="C146" s="6" t="s">
        <v>199</v>
      </c>
      <c r="D146" s="6" t="s">
        <v>17</v>
      </c>
      <c r="E146" s="6" t="s">
        <v>18</v>
      </c>
      <c r="F146" s="6" t="s">
        <v>19</v>
      </c>
      <c r="G146" s="7">
        <v>15627</v>
      </c>
      <c r="H146" s="8">
        <f t="shared" ref="H146:H177" si="25">G146/M146</f>
        <v>0.41258316612102652</v>
      </c>
      <c r="I146" s="6" t="s">
        <v>20</v>
      </c>
      <c r="J146" s="7">
        <v>16694</v>
      </c>
      <c r="K146" s="8">
        <f t="shared" ref="K146:K177" si="26">J146/N146</f>
        <v>0.5490183181504259</v>
      </c>
      <c r="L146" s="6" t="s">
        <v>20</v>
      </c>
      <c r="M146" s="7">
        <v>37876</v>
      </c>
      <c r="N146" s="7">
        <v>30407</v>
      </c>
      <c r="O146" s="8">
        <f t="shared" ref="O146:O177" si="27">(M146-N146)/M146</f>
        <v>0.19719611363396347</v>
      </c>
      <c r="P146" s="15">
        <v>2004</v>
      </c>
    </row>
    <row r="147" spans="1:16" x14ac:dyDescent="0.25">
      <c r="A147" s="14" t="s">
        <v>47</v>
      </c>
      <c r="B147" s="6" t="s">
        <v>234</v>
      </c>
      <c r="C147" s="6" t="s">
        <v>200</v>
      </c>
      <c r="D147" s="6" t="s">
        <v>17</v>
      </c>
      <c r="E147" s="6" t="s">
        <v>26</v>
      </c>
      <c r="F147" s="6" t="s">
        <v>19</v>
      </c>
      <c r="G147" s="7">
        <v>4856</v>
      </c>
      <c r="H147" s="8">
        <f t="shared" si="25"/>
        <v>0.49080250656963814</v>
      </c>
      <c r="I147" s="6" t="s">
        <v>20</v>
      </c>
      <c r="J147" s="7">
        <v>1886</v>
      </c>
      <c r="K147" s="8">
        <f t="shared" si="26"/>
        <v>0.64368600682593857</v>
      </c>
      <c r="L147" s="6" t="s">
        <v>20</v>
      </c>
      <c r="M147" s="7">
        <v>9894</v>
      </c>
      <c r="N147" s="7">
        <v>2930</v>
      </c>
      <c r="O147" s="8">
        <f t="shared" si="27"/>
        <v>0.70386092581362447</v>
      </c>
      <c r="P147" s="15">
        <v>2004</v>
      </c>
    </row>
    <row r="148" spans="1:16" x14ac:dyDescent="0.25">
      <c r="A148" s="14" t="s">
        <v>15</v>
      </c>
      <c r="B148" s="6" t="s">
        <v>54</v>
      </c>
      <c r="C148" s="6" t="s">
        <v>44</v>
      </c>
      <c r="D148" s="6" t="s">
        <v>17</v>
      </c>
      <c r="E148" s="6" t="s">
        <v>26</v>
      </c>
      <c r="F148" s="6" t="s">
        <v>19</v>
      </c>
      <c r="G148" s="7">
        <v>29857</v>
      </c>
      <c r="H148" s="8">
        <f t="shared" si="25"/>
        <v>0.40262419763741303</v>
      </c>
      <c r="I148" s="6" t="s">
        <v>20</v>
      </c>
      <c r="J148" s="7">
        <v>32421</v>
      </c>
      <c r="K148" s="8">
        <f t="shared" si="26"/>
        <v>0.62441739532375484</v>
      </c>
      <c r="L148" s="6" t="s">
        <v>21</v>
      </c>
      <c r="M148" s="7">
        <v>74156</v>
      </c>
      <c r="N148" s="7">
        <v>51922</v>
      </c>
      <c r="O148" s="8">
        <f t="shared" si="27"/>
        <v>0.29982739090565835</v>
      </c>
      <c r="P148" s="15">
        <v>2002</v>
      </c>
    </row>
    <row r="149" spans="1:16" x14ac:dyDescent="0.25">
      <c r="A149" s="14" t="s">
        <v>76</v>
      </c>
      <c r="B149" s="6" t="s">
        <v>56</v>
      </c>
      <c r="C149" s="6" t="s">
        <v>94</v>
      </c>
      <c r="D149" s="6" t="s">
        <v>17</v>
      </c>
      <c r="E149" s="6" t="s">
        <v>18</v>
      </c>
      <c r="F149" s="6" t="s">
        <v>19</v>
      </c>
      <c r="G149" s="7">
        <v>2169</v>
      </c>
      <c r="H149" s="8">
        <f t="shared" si="25"/>
        <v>0.38773686092241688</v>
      </c>
      <c r="I149" s="6" t="s">
        <v>20</v>
      </c>
      <c r="J149" s="7">
        <v>1292</v>
      </c>
      <c r="K149" s="8">
        <f t="shared" si="26"/>
        <v>0.61290322580645162</v>
      </c>
      <c r="L149" s="6" t="s">
        <v>20</v>
      </c>
      <c r="M149" s="7">
        <v>5594</v>
      </c>
      <c r="N149" s="7">
        <v>2108</v>
      </c>
      <c r="O149" s="8">
        <f t="shared" si="27"/>
        <v>0.62316767965677511</v>
      </c>
      <c r="P149" s="15">
        <v>2002</v>
      </c>
    </row>
    <row r="150" spans="1:16" x14ac:dyDescent="0.25">
      <c r="A150" s="14" t="s">
        <v>76</v>
      </c>
      <c r="B150" s="6" t="s">
        <v>126</v>
      </c>
      <c r="C150" s="6" t="s">
        <v>95</v>
      </c>
      <c r="D150" s="6" t="s">
        <v>17</v>
      </c>
      <c r="E150" s="6" t="s">
        <v>26</v>
      </c>
      <c r="F150" s="6" t="s">
        <v>19</v>
      </c>
      <c r="G150" s="7">
        <v>12377</v>
      </c>
      <c r="H150" s="8">
        <f t="shared" si="25"/>
        <v>0.40127739592789524</v>
      </c>
      <c r="I150" s="6" t="s">
        <v>20</v>
      </c>
      <c r="J150" s="7">
        <v>9930</v>
      </c>
      <c r="K150" s="8">
        <f t="shared" si="26"/>
        <v>0.63564204327230833</v>
      </c>
      <c r="L150" s="6" t="s">
        <v>21</v>
      </c>
      <c r="M150" s="7">
        <v>30844</v>
      </c>
      <c r="N150" s="7">
        <v>15622</v>
      </c>
      <c r="O150" s="8">
        <f t="shared" si="27"/>
        <v>0.4935157567111918</v>
      </c>
      <c r="P150" s="15">
        <v>2002</v>
      </c>
    </row>
    <row r="151" spans="1:16" x14ac:dyDescent="0.25">
      <c r="A151" s="14" t="s">
        <v>45</v>
      </c>
      <c r="B151" s="6" t="s">
        <v>242</v>
      </c>
      <c r="C151" s="6" t="s">
        <v>161</v>
      </c>
      <c r="D151" s="6" t="s">
        <v>17</v>
      </c>
      <c r="E151" s="6" t="s">
        <v>26</v>
      </c>
      <c r="F151" s="6" t="s">
        <v>19</v>
      </c>
      <c r="G151" s="7">
        <v>27499</v>
      </c>
      <c r="H151" s="8">
        <f t="shared" si="25"/>
        <v>0.43480117005296859</v>
      </c>
      <c r="I151" s="6" t="s">
        <v>20</v>
      </c>
      <c r="J151" s="7">
        <v>38366</v>
      </c>
      <c r="K151" s="8">
        <f t="shared" si="26"/>
        <v>0.65169608126242118</v>
      </c>
      <c r="L151" s="6" t="s">
        <v>21</v>
      </c>
      <c r="M151" s="7">
        <v>63245</v>
      </c>
      <c r="N151" s="7">
        <v>58871</v>
      </c>
      <c r="O151" s="8">
        <f t="shared" si="27"/>
        <v>6.9159617361056205E-2</v>
      </c>
      <c r="P151" s="15">
        <v>2002</v>
      </c>
    </row>
    <row r="152" spans="1:16" x14ac:dyDescent="0.25">
      <c r="A152" s="14" t="s">
        <v>47</v>
      </c>
      <c r="B152" s="6" t="s">
        <v>235</v>
      </c>
      <c r="C152" s="6" t="s">
        <v>203</v>
      </c>
      <c r="D152" s="6" t="s">
        <v>17</v>
      </c>
      <c r="E152" s="6" t="s">
        <v>26</v>
      </c>
      <c r="F152" s="6" t="s">
        <v>19</v>
      </c>
      <c r="G152" s="7">
        <v>5703</v>
      </c>
      <c r="H152" s="8">
        <f t="shared" si="25"/>
        <v>0.22528145368358682</v>
      </c>
      <c r="I152" s="6" t="s">
        <v>21</v>
      </c>
      <c r="J152" s="7">
        <v>10522</v>
      </c>
      <c r="K152" s="8">
        <f t="shared" si="26"/>
        <v>0.54634196998805751</v>
      </c>
      <c r="L152" s="6" t="s">
        <v>21</v>
      </c>
      <c r="M152" s="7">
        <v>25315</v>
      </c>
      <c r="N152" s="7">
        <v>19259</v>
      </c>
      <c r="O152" s="8">
        <f t="shared" si="27"/>
        <v>0.23922575548094016</v>
      </c>
      <c r="P152" s="15">
        <v>2002</v>
      </c>
    </row>
    <row r="153" spans="1:16" x14ac:dyDescent="0.25">
      <c r="A153" s="14" t="s">
        <v>47</v>
      </c>
      <c r="B153" s="6" t="s">
        <v>245</v>
      </c>
      <c r="C153" s="6" t="s">
        <v>204</v>
      </c>
      <c r="D153" s="6" t="s">
        <v>17</v>
      </c>
      <c r="E153" s="6" t="s">
        <v>26</v>
      </c>
      <c r="F153" s="6" t="s">
        <v>19</v>
      </c>
      <c r="G153" s="7">
        <v>9144</v>
      </c>
      <c r="H153" s="8">
        <f t="shared" si="25"/>
        <v>0.26003867591855306</v>
      </c>
      <c r="I153" s="6" t="s">
        <v>21</v>
      </c>
      <c r="J153" s="7">
        <v>13150</v>
      </c>
      <c r="K153" s="8">
        <f t="shared" si="26"/>
        <v>0.56837828492392806</v>
      </c>
      <c r="L153" s="6" t="s">
        <v>21</v>
      </c>
      <c r="M153" s="7">
        <v>35164</v>
      </c>
      <c r="N153" s="7">
        <v>23136</v>
      </c>
      <c r="O153" s="8">
        <f t="shared" si="27"/>
        <v>0.34205437379137754</v>
      </c>
      <c r="P153" s="15">
        <v>2002</v>
      </c>
    </row>
    <row r="154" spans="1:16" x14ac:dyDescent="0.25">
      <c r="A154" s="14" t="s">
        <v>30</v>
      </c>
      <c r="B154" s="6" t="s">
        <v>123</v>
      </c>
      <c r="C154" s="6" t="s">
        <v>67</v>
      </c>
      <c r="D154" s="6" t="s">
        <v>17</v>
      </c>
      <c r="E154" s="6" t="s">
        <v>26</v>
      </c>
      <c r="F154" s="6" t="s">
        <v>19</v>
      </c>
      <c r="G154" s="7">
        <v>12981</v>
      </c>
      <c r="H154" s="8">
        <f t="shared" si="25"/>
        <v>0.30971297688068139</v>
      </c>
      <c r="I154" s="6" t="s">
        <v>21</v>
      </c>
      <c r="J154" s="7">
        <v>16292</v>
      </c>
      <c r="K154" s="8">
        <f t="shared" si="26"/>
        <v>0.51936625330740538</v>
      </c>
      <c r="L154" s="6" t="s">
        <v>21</v>
      </c>
      <c r="M154" s="7">
        <v>41913</v>
      </c>
      <c r="N154" s="7">
        <v>31369</v>
      </c>
      <c r="O154" s="8">
        <f t="shared" si="27"/>
        <v>0.25156872569369887</v>
      </c>
      <c r="P154" s="15">
        <v>2000</v>
      </c>
    </row>
    <row r="155" spans="1:16" x14ac:dyDescent="0.25">
      <c r="A155" s="14" t="s">
        <v>47</v>
      </c>
      <c r="B155" s="6" t="s">
        <v>151</v>
      </c>
      <c r="C155" s="6" t="s">
        <v>206</v>
      </c>
      <c r="D155" s="6" t="s">
        <v>17</v>
      </c>
      <c r="E155" s="6" t="s">
        <v>26</v>
      </c>
      <c r="F155" s="6" t="s">
        <v>19</v>
      </c>
      <c r="G155" s="7">
        <v>23894</v>
      </c>
      <c r="H155" s="8">
        <f t="shared" si="25"/>
        <v>0.37738888713396723</v>
      </c>
      <c r="I155" s="6" t="s">
        <v>20</v>
      </c>
      <c r="J155" s="7">
        <v>29968</v>
      </c>
      <c r="K155" s="8">
        <f t="shared" si="26"/>
        <v>0.59953986195858755</v>
      </c>
      <c r="L155" s="6" t="s">
        <v>21</v>
      </c>
      <c r="M155" s="7">
        <v>63314</v>
      </c>
      <c r="N155" s="7">
        <v>49985</v>
      </c>
      <c r="O155" s="8">
        <f t="shared" si="27"/>
        <v>0.21052215939602614</v>
      </c>
      <c r="P155" s="15">
        <v>2000</v>
      </c>
    </row>
    <row r="156" spans="1:16" x14ac:dyDescent="0.25">
      <c r="A156" s="14" t="s">
        <v>47</v>
      </c>
      <c r="B156" s="6" t="s">
        <v>126</v>
      </c>
      <c r="C156" s="6" t="s">
        <v>207</v>
      </c>
      <c r="D156" s="6" t="s">
        <v>17</v>
      </c>
      <c r="E156" s="6" t="s">
        <v>26</v>
      </c>
      <c r="F156" s="6" t="s">
        <v>19</v>
      </c>
      <c r="G156" s="7">
        <v>14171</v>
      </c>
      <c r="H156" s="8">
        <f t="shared" si="25"/>
        <v>0.39599284636450011</v>
      </c>
      <c r="I156" s="6" t="s">
        <v>21</v>
      </c>
      <c r="J156" s="7">
        <v>8385</v>
      </c>
      <c r="K156" s="8">
        <f t="shared" si="26"/>
        <v>0.61204379562043798</v>
      </c>
      <c r="L156" s="6" t="s">
        <v>20</v>
      </c>
      <c r="M156" s="7">
        <v>35786</v>
      </c>
      <c r="N156" s="7">
        <v>13700</v>
      </c>
      <c r="O156" s="8">
        <f t="shared" si="27"/>
        <v>0.61716872519979882</v>
      </c>
      <c r="P156" s="15">
        <v>2000</v>
      </c>
    </row>
    <row r="157" spans="1:16" x14ac:dyDescent="0.25">
      <c r="A157" s="14" t="s">
        <v>47</v>
      </c>
      <c r="B157" s="6" t="s">
        <v>236</v>
      </c>
      <c r="C157" s="6" t="s">
        <v>208</v>
      </c>
      <c r="D157" s="6" t="s">
        <v>17</v>
      </c>
      <c r="E157" s="6" t="s">
        <v>26</v>
      </c>
      <c r="F157" s="6" t="s">
        <v>19</v>
      </c>
      <c r="G157" s="7">
        <v>5551</v>
      </c>
      <c r="H157" s="8">
        <f t="shared" si="25"/>
        <v>0.32861709685058016</v>
      </c>
      <c r="I157" s="6" t="s">
        <v>20</v>
      </c>
      <c r="J157" s="7">
        <v>2240</v>
      </c>
      <c r="K157" s="8">
        <f t="shared" si="26"/>
        <v>0.62032677928551649</v>
      </c>
      <c r="L157" s="6" t="s">
        <v>20</v>
      </c>
      <c r="M157" s="7">
        <v>16892</v>
      </c>
      <c r="N157" s="7">
        <v>3611</v>
      </c>
      <c r="O157" s="8">
        <f t="shared" si="27"/>
        <v>0.78623016812692403</v>
      </c>
      <c r="P157" s="15">
        <v>2000</v>
      </c>
    </row>
    <row r="158" spans="1:16" x14ac:dyDescent="0.25">
      <c r="A158" s="14" t="s">
        <v>38</v>
      </c>
      <c r="B158" s="6" t="s">
        <v>56</v>
      </c>
      <c r="C158" s="6" t="s">
        <v>113</v>
      </c>
      <c r="D158" s="6" t="s">
        <v>17</v>
      </c>
      <c r="E158" s="6" t="s">
        <v>26</v>
      </c>
      <c r="F158" s="6" t="s">
        <v>19</v>
      </c>
      <c r="G158" s="7">
        <v>6967</v>
      </c>
      <c r="H158" s="8">
        <f t="shared" si="25"/>
        <v>0.21038804167295788</v>
      </c>
      <c r="I158" s="6" t="s">
        <v>20</v>
      </c>
      <c r="J158" s="7">
        <v>14889</v>
      </c>
      <c r="K158" s="8">
        <f t="shared" si="26"/>
        <v>0.55986312702113261</v>
      </c>
      <c r="L158" s="6" t="s">
        <v>20</v>
      </c>
      <c r="M158" s="7">
        <v>33115</v>
      </c>
      <c r="N158" s="7">
        <v>26594</v>
      </c>
      <c r="O158" s="8">
        <f t="shared" si="27"/>
        <v>0.19691982485278575</v>
      </c>
      <c r="P158" s="15">
        <v>1998</v>
      </c>
    </row>
    <row r="159" spans="1:16" x14ac:dyDescent="0.25">
      <c r="A159" s="14" t="s">
        <v>38</v>
      </c>
      <c r="B159" s="6" t="s">
        <v>33</v>
      </c>
      <c r="C159" s="6" t="s">
        <v>114</v>
      </c>
      <c r="D159" s="6" t="s">
        <v>17</v>
      </c>
      <c r="E159" s="6" t="s">
        <v>26</v>
      </c>
      <c r="F159" s="6" t="s">
        <v>19</v>
      </c>
      <c r="G159" s="7">
        <v>1875</v>
      </c>
      <c r="H159" s="8">
        <f t="shared" si="25"/>
        <v>0.45620437956204379</v>
      </c>
      <c r="I159" s="6" t="s">
        <v>20</v>
      </c>
      <c r="J159" s="7">
        <v>1853</v>
      </c>
      <c r="K159" s="8">
        <f t="shared" si="26"/>
        <v>0.52776986613500432</v>
      </c>
      <c r="L159" s="6" t="s">
        <v>20</v>
      </c>
      <c r="M159" s="7">
        <v>4110</v>
      </c>
      <c r="N159" s="7">
        <v>3511</v>
      </c>
      <c r="O159" s="8">
        <f t="shared" si="27"/>
        <v>0.14574209245742092</v>
      </c>
      <c r="P159" s="15">
        <v>1998</v>
      </c>
    </row>
    <row r="160" spans="1:16" x14ac:dyDescent="0.25">
      <c r="A160" s="14" t="s">
        <v>45</v>
      </c>
      <c r="B160" s="6" t="s">
        <v>56</v>
      </c>
      <c r="C160" s="6" t="s">
        <v>160</v>
      </c>
      <c r="D160" s="6" t="s">
        <v>17</v>
      </c>
      <c r="E160" s="6" t="s">
        <v>26</v>
      </c>
      <c r="F160" s="6" t="s">
        <v>19</v>
      </c>
      <c r="G160" s="7">
        <v>9300</v>
      </c>
      <c r="H160" s="8">
        <f t="shared" si="25"/>
        <v>0.23340444221357762</v>
      </c>
      <c r="I160" s="6" t="s">
        <v>21</v>
      </c>
      <c r="J160" s="7">
        <v>18445</v>
      </c>
      <c r="K160" s="8">
        <f t="shared" si="26"/>
        <v>0.52914682425841986</v>
      </c>
      <c r="L160" s="6" t="s">
        <v>21</v>
      </c>
      <c r="M160" s="7">
        <v>39845</v>
      </c>
      <c r="N160" s="7">
        <v>34858</v>
      </c>
      <c r="O160" s="8">
        <f t="shared" si="27"/>
        <v>0.12515999498054964</v>
      </c>
      <c r="P160" s="15">
        <v>1998</v>
      </c>
    </row>
    <row r="161" spans="1:16" x14ac:dyDescent="0.25">
      <c r="A161" s="14" t="s">
        <v>47</v>
      </c>
      <c r="B161" s="6" t="s">
        <v>79</v>
      </c>
      <c r="C161" s="6" t="s">
        <v>213</v>
      </c>
      <c r="D161" s="6" t="s">
        <v>17</v>
      </c>
      <c r="E161" s="6" t="s">
        <v>26</v>
      </c>
      <c r="F161" s="6" t="s">
        <v>49</v>
      </c>
      <c r="G161" s="7">
        <v>5451</v>
      </c>
      <c r="H161" s="8">
        <f t="shared" si="25"/>
        <v>0.45199004975124379</v>
      </c>
      <c r="I161" s="6" t="s">
        <v>20</v>
      </c>
      <c r="J161" s="7">
        <v>2646</v>
      </c>
      <c r="K161" s="8">
        <f t="shared" si="26"/>
        <v>0.56261960450776105</v>
      </c>
      <c r="L161" s="6" t="s">
        <v>20</v>
      </c>
      <c r="M161" s="7">
        <v>12060</v>
      </c>
      <c r="N161" s="7">
        <v>4703</v>
      </c>
      <c r="O161" s="8">
        <f t="shared" si="27"/>
        <v>0.61003316749585401</v>
      </c>
      <c r="P161" s="15">
        <v>1998</v>
      </c>
    </row>
    <row r="162" spans="1:16" x14ac:dyDescent="0.25">
      <c r="A162" s="14" t="s">
        <v>47</v>
      </c>
      <c r="B162" s="6" t="s">
        <v>180</v>
      </c>
      <c r="C162" s="6" t="s">
        <v>214</v>
      </c>
      <c r="D162" s="6" t="s">
        <v>17</v>
      </c>
      <c r="E162" s="6" t="s">
        <v>26</v>
      </c>
      <c r="F162" s="6" t="s">
        <v>211</v>
      </c>
      <c r="G162" s="7">
        <v>6673</v>
      </c>
      <c r="H162" s="8">
        <f t="shared" si="25"/>
        <v>0.47454131702460534</v>
      </c>
      <c r="I162" s="6" t="s">
        <v>20</v>
      </c>
      <c r="J162" s="7">
        <v>6057</v>
      </c>
      <c r="K162" s="8">
        <f t="shared" si="26"/>
        <v>0.60509490509490504</v>
      </c>
      <c r="L162" s="6" t="s">
        <v>20</v>
      </c>
      <c r="M162" s="7">
        <v>14062</v>
      </c>
      <c r="N162" s="7">
        <v>10010</v>
      </c>
      <c r="O162" s="8">
        <f t="shared" si="27"/>
        <v>0.288152467643294</v>
      </c>
      <c r="P162" s="15">
        <v>1998</v>
      </c>
    </row>
    <row r="163" spans="1:16" x14ac:dyDescent="0.25">
      <c r="A163" s="14" t="s">
        <v>15</v>
      </c>
      <c r="B163" s="6" t="s">
        <v>36</v>
      </c>
      <c r="C163" s="6" t="s">
        <v>51</v>
      </c>
      <c r="D163" s="6" t="s">
        <v>17</v>
      </c>
      <c r="E163" s="6" t="s">
        <v>26</v>
      </c>
      <c r="F163" s="6" t="s">
        <v>19</v>
      </c>
      <c r="G163" s="7">
        <v>80694</v>
      </c>
      <c r="H163" s="8">
        <f t="shared" si="25"/>
        <v>0.37545539565332703</v>
      </c>
      <c r="I163" s="6" t="s">
        <v>20</v>
      </c>
      <c r="J163" s="7">
        <v>81622</v>
      </c>
      <c r="K163" s="8">
        <f t="shared" si="26"/>
        <v>0.59252430074118168</v>
      </c>
      <c r="L163" s="6" t="s">
        <v>21</v>
      </c>
      <c r="M163" s="7">
        <v>214923</v>
      </c>
      <c r="N163" s="7">
        <v>137753</v>
      </c>
      <c r="O163" s="8">
        <f t="shared" si="27"/>
        <v>0.3590588257189784</v>
      </c>
      <c r="P163" s="15">
        <v>1996</v>
      </c>
    </row>
    <row r="164" spans="1:16" x14ac:dyDescent="0.25">
      <c r="A164" s="14" t="s">
        <v>15</v>
      </c>
      <c r="B164" s="6" t="s">
        <v>242</v>
      </c>
      <c r="C164" s="6" t="s">
        <v>52</v>
      </c>
      <c r="D164" s="6" t="s">
        <v>17</v>
      </c>
      <c r="E164" s="6" t="s">
        <v>26</v>
      </c>
      <c r="F164" s="6" t="s">
        <v>19</v>
      </c>
      <c r="G164" s="7">
        <v>7977</v>
      </c>
      <c r="H164" s="8">
        <f t="shared" si="25"/>
        <v>0.39454941141557026</v>
      </c>
      <c r="I164" s="6" t="s">
        <v>20</v>
      </c>
      <c r="J164" s="7">
        <v>9124</v>
      </c>
      <c r="K164" s="8">
        <f t="shared" si="26"/>
        <v>0.63862252397284247</v>
      </c>
      <c r="L164" s="6" t="s">
        <v>21</v>
      </c>
      <c r="M164" s="7">
        <v>20218</v>
      </c>
      <c r="N164" s="7">
        <v>14287</v>
      </c>
      <c r="O164" s="8">
        <f t="shared" si="27"/>
        <v>0.29335245820555939</v>
      </c>
      <c r="P164" s="15">
        <v>1996</v>
      </c>
    </row>
    <row r="165" spans="1:16" x14ac:dyDescent="0.25">
      <c r="A165" s="14" t="s">
        <v>15</v>
      </c>
      <c r="B165" s="6" t="s">
        <v>151</v>
      </c>
      <c r="C165" s="6" t="s">
        <v>53</v>
      </c>
      <c r="D165" s="6" t="s">
        <v>17</v>
      </c>
      <c r="E165" s="6" t="s">
        <v>26</v>
      </c>
      <c r="F165" s="6" t="s">
        <v>49</v>
      </c>
      <c r="G165" s="7">
        <v>4065</v>
      </c>
      <c r="H165" s="8">
        <f t="shared" si="25"/>
        <v>0.46293132900580797</v>
      </c>
      <c r="I165" s="6" t="s">
        <v>20</v>
      </c>
      <c r="J165" s="7">
        <v>5395</v>
      </c>
      <c r="K165" s="8">
        <f t="shared" si="26"/>
        <v>0.68972129890053691</v>
      </c>
      <c r="L165" s="6" t="s">
        <v>20</v>
      </c>
      <c r="M165" s="7">
        <v>8781</v>
      </c>
      <c r="N165" s="7">
        <v>7822</v>
      </c>
      <c r="O165" s="8">
        <f t="shared" si="27"/>
        <v>0.109213073681813</v>
      </c>
      <c r="P165" s="15">
        <v>1996</v>
      </c>
    </row>
    <row r="166" spans="1:16" x14ac:dyDescent="0.25">
      <c r="A166" s="14" t="s">
        <v>27</v>
      </c>
      <c r="B166" s="6" t="s">
        <v>77</v>
      </c>
      <c r="C166" s="6" t="s">
        <v>66</v>
      </c>
      <c r="D166" s="6" t="s">
        <v>17</v>
      </c>
      <c r="E166" s="6" t="s">
        <v>26</v>
      </c>
      <c r="F166" s="6" t="s">
        <v>19</v>
      </c>
      <c r="G166" s="7">
        <v>5422</v>
      </c>
      <c r="H166" s="8">
        <f t="shared" si="25"/>
        <v>0.38987560221471201</v>
      </c>
      <c r="I166" s="6" t="s">
        <v>20</v>
      </c>
      <c r="J166" s="7">
        <v>5991</v>
      </c>
      <c r="K166" s="8">
        <f t="shared" si="26"/>
        <v>0.69598048327137552</v>
      </c>
      <c r="L166" s="6" t="s">
        <v>20</v>
      </c>
      <c r="M166" s="7">
        <v>13907</v>
      </c>
      <c r="N166" s="7">
        <v>8608</v>
      </c>
      <c r="O166" s="8">
        <f t="shared" si="27"/>
        <v>0.38103113539943911</v>
      </c>
      <c r="P166" s="15">
        <v>1996</v>
      </c>
    </row>
    <row r="167" spans="1:16" x14ac:dyDescent="0.25">
      <c r="A167" s="14" t="s">
        <v>30</v>
      </c>
      <c r="B167" s="6" t="s">
        <v>77</v>
      </c>
      <c r="C167" s="6" t="s">
        <v>71</v>
      </c>
      <c r="D167" s="6" t="s">
        <v>17</v>
      </c>
      <c r="E167" s="6" t="s">
        <v>26</v>
      </c>
      <c r="F167" s="6" t="s">
        <v>49</v>
      </c>
      <c r="G167" s="7">
        <v>10961</v>
      </c>
      <c r="H167" s="8">
        <f t="shared" si="25"/>
        <v>0.47681398990777796</v>
      </c>
      <c r="I167" s="6" t="s">
        <v>20</v>
      </c>
      <c r="J167" s="7">
        <v>7803</v>
      </c>
      <c r="K167" s="8">
        <f t="shared" si="26"/>
        <v>0.50794167426116388</v>
      </c>
      <c r="L167" s="6" t="s">
        <v>20</v>
      </c>
      <c r="M167" s="7">
        <v>22988</v>
      </c>
      <c r="N167" s="7">
        <v>15362</v>
      </c>
      <c r="O167" s="8">
        <f t="shared" si="27"/>
        <v>0.33173829824256135</v>
      </c>
      <c r="P167" s="15">
        <v>1996</v>
      </c>
    </row>
    <row r="168" spans="1:16" x14ac:dyDescent="0.25">
      <c r="A168" s="14" t="s">
        <v>76</v>
      </c>
      <c r="B168" s="6" t="s">
        <v>36</v>
      </c>
      <c r="C168" s="6" t="s">
        <v>96</v>
      </c>
      <c r="D168" s="6" t="s">
        <v>17</v>
      </c>
      <c r="E168" s="6" t="s">
        <v>26</v>
      </c>
      <c r="F168" s="6" t="s">
        <v>19</v>
      </c>
      <c r="G168" s="7">
        <v>187177</v>
      </c>
      <c r="H168" s="8">
        <f t="shared" si="25"/>
        <v>0.41906393077431126</v>
      </c>
      <c r="I168" s="6" t="s">
        <v>20</v>
      </c>
      <c r="J168" s="7">
        <v>169240</v>
      </c>
      <c r="K168" s="8">
        <f t="shared" si="26"/>
        <v>0.52755610972568578</v>
      </c>
      <c r="L168" s="6" t="s">
        <v>20</v>
      </c>
      <c r="M168" s="7">
        <v>446655</v>
      </c>
      <c r="N168" s="7">
        <v>320800</v>
      </c>
      <c r="O168" s="8">
        <f t="shared" si="27"/>
        <v>0.28177228509699881</v>
      </c>
      <c r="P168" s="15">
        <v>1996</v>
      </c>
    </row>
    <row r="169" spans="1:16" x14ac:dyDescent="0.25">
      <c r="A169" s="14" t="s">
        <v>38</v>
      </c>
      <c r="B169" s="6" t="s">
        <v>242</v>
      </c>
      <c r="C169" s="6" t="s">
        <v>117</v>
      </c>
      <c r="D169" s="6" t="s">
        <v>17</v>
      </c>
      <c r="E169" s="6" t="s">
        <v>26</v>
      </c>
      <c r="F169" s="6" t="s">
        <v>19</v>
      </c>
      <c r="G169" s="7">
        <v>15293</v>
      </c>
      <c r="H169" s="8">
        <f t="shared" si="25"/>
        <v>0.26961320122703714</v>
      </c>
      <c r="I169" s="6" t="s">
        <v>20</v>
      </c>
      <c r="J169" s="7">
        <v>23947</v>
      </c>
      <c r="K169" s="8">
        <f t="shared" si="26"/>
        <v>0.56460131088791432</v>
      </c>
      <c r="L169" s="6" t="s">
        <v>21</v>
      </c>
      <c r="M169" s="7">
        <v>56722</v>
      </c>
      <c r="N169" s="7">
        <v>42414</v>
      </c>
      <c r="O169" s="8">
        <f t="shared" si="27"/>
        <v>0.25224780508444694</v>
      </c>
      <c r="P169" s="15">
        <v>1996</v>
      </c>
    </row>
    <row r="170" spans="1:16" x14ac:dyDescent="0.25">
      <c r="A170" s="14" t="s">
        <v>41</v>
      </c>
      <c r="B170" s="6" t="s">
        <v>151</v>
      </c>
      <c r="C170" s="6" t="s">
        <v>135</v>
      </c>
      <c r="D170" s="6" t="s">
        <v>17</v>
      </c>
      <c r="E170" s="6" t="s">
        <v>26</v>
      </c>
      <c r="F170" s="6" t="s">
        <v>49</v>
      </c>
      <c r="G170" s="7">
        <v>6201</v>
      </c>
      <c r="H170" s="8">
        <f t="shared" si="25"/>
        <v>0.3230023960829253</v>
      </c>
      <c r="I170" s="6" t="s">
        <v>21</v>
      </c>
      <c r="J170" s="7">
        <v>5355</v>
      </c>
      <c r="K170" s="8">
        <f t="shared" si="26"/>
        <v>0.53646563814866766</v>
      </c>
      <c r="L170" s="6" t="s">
        <v>20</v>
      </c>
      <c r="M170" s="7">
        <v>19198</v>
      </c>
      <c r="N170" s="7">
        <v>9982</v>
      </c>
      <c r="O170" s="8">
        <f t="shared" si="27"/>
        <v>0.48005000520887592</v>
      </c>
      <c r="P170" s="15">
        <v>1996</v>
      </c>
    </row>
    <row r="171" spans="1:16" x14ac:dyDescent="0.25">
      <c r="A171" s="14" t="s">
        <v>41</v>
      </c>
      <c r="B171" s="6" t="s">
        <v>123</v>
      </c>
      <c r="C171" s="6" t="s">
        <v>136</v>
      </c>
      <c r="D171" s="6" t="s">
        <v>17</v>
      </c>
      <c r="E171" s="6" t="s">
        <v>26</v>
      </c>
      <c r="F171" s="6" t="s">
        <v>19</v>
      </c>
      <c r="G171" s="7">
        <v>6583</v>
      </c>
      <c r="H171" s="8">
        <f t="shared" si="25"/>
        <v>0.28876606571040048</v>
      </c>
      <c r="I171" s="6" t="s">
        <v>21</v>
      </c>
      <c r="J171" s="7">
        <v>3398</v>
      </c>
      <c r="K171" s="8">
        <f t="shared" si="26"/>
        <v>0.63860176658522838</v>
      </c>
      <c r="L171" s="6" t="s">
        <v>20</v>
      </c>
      <c r="M171" s="7">
        <v>22797</v>
      </c>
      <c r="N171" s="7">
        <v>5321</v>
      </c>
      <c r="O171" s="8">
        <f t="shared" si="27"/>
        <v>0.76659209545115581</v>
      </c>
      <c r="P171" s="15">
        <v>1996</v>
      </c>
    </row>
    <row r="172" spans="1:16" x14ac:dyDescent="0.25">
      <c r="A172" s="14" t="s">
        <v>47</v>
      </c>
      <c r="B172" s="6" t="s">
        <v>54</v>
      </c>
      <c r="C172" s="6" t="s">
        <v>218</v>
      </c>
      <c r="D172" s="6" t="s">
        <v>17</v>
      </c>
      <c r="E172" s="6" t="s">
        <v>26</v>
      </c>
      <c r="F172" s="6" t="s">
        <v>49</v>
      </c>
      <c r="G172" s="7">
        <v>10133</v>
      </c>
      <c r="H172" s="8">
        <f t="shared" si="25"/>
        <v>0.46762656329318381</v>
      </c>
      <c r="I172" s="6" t="s">
        <v>20</v>
      </c>
      <c r="J172" s="7">
        <v>4403</v>
      </c>
      <c r="K172" s="8">
        <f t="shared" si="26"/>
        <v>0.54716043245930157</v>
      </c>
      <c r="L172" s="6" t="s">
        <v>20</v>
      </c>
      <c r="M172" s="7">
        <v>21669</v>
      </c>
      <c r="N172" s="7">
        <v>8047</v>
      </c>
      <c r="O172" s="8">
        <f t="shared" si="27"/>
        <v>0.62863999261617975</v>
      </c>
      <c r="P172" s="15">
        <v>1996</v>
      </c>
    </row>
    <row r="173" spans="1:16" x14ac:dyDescent="0.25">
      <c r="A173" s="14" t="s">
        <v>47</v>
      </c>
      <c r="B173" s="6" t="s">
        <v>77</v>
      </c>
      <c r="C173" s="6" t="s">
        <v>219</v>
      </c>
      <c r="D173" s="6" t="s">
        <v>17</v>
      </c>
      <c r="E173" s="6" t="s">
        <v>26</v>
      </c>
      <c r="F173" s="6" t="s">
        <v>49</v>
      </c>
      <c r="G173" s="7">
        <v>7094</v>
      </c>
      <c r="H173" s="8">
        <f t="shared" si="25"/>
        <v>0.31010666200384684</v>
      </c>
      <c r="I173" s="6" t="s">
        <v>21</v>
      </c>
      <c r="J173" s="7">
        <v>7405</v>
      </c>
      <c r="K173" s="8">
        <f t="shared" si="26"/>
        <v>0.66832129963898912</v>
      </c>
      <c r="L173" s="6" t="s">
        <v>20</v>
      </c>
      <c r="M173" s="7">
        <v>22876</v>
      </c>
      <c r="N173" s="7">
        <v>11080</v>
      </c>
      <c r="O173" s="8">
        <f t="shared" si="27"/>
        <v>0.5156495890890016</v>
      </c>
      <c r="P173" s="15">
        <v>1996</v>
      </c>
    </row>
    <row r="174" spans="1:16" x14ac:dyDescent="0.25">
      <c r="A174" s="14" t="s">
        <v>47</v>
      </c>
      <c r="B174" s="6" t="s">
        <v>126</v>
      </c>
      <c r="C174" s="6" t="s">
        <v>220</v>
      </c>
      <c r="D174" s="6" t="s">
        <v>17</v>
      </c>
      <c r="E174" s="6" t="s">
        <v>26</v>
      </c>
      <c r="F174" s="6" t="s">
        <v>49</v>
      </c>
      <c r="G174" s="7">
        <v>12981</v>
      </c>
      <c r="H174" s="8">
        <f t="shared" si="25"/>
        <v>0.45992772108843538</v>
      </c>
      <c r="I174" s="6" t="s">
        <v>20</v>
      </c>
      <c r="J174" s="7">
        <v>10655</v>
      </c>
      <c r="K174" s="8">
        <f t="shared" si="26"/>
        <v>0.70214168039538716</v>
      </c>
      <c r="L174" s="6" t="s">
        <v>20</v>
      </c>
      <c r="M174" s="7">
        <v>28224</v>
      </c>
      <c r="N174" s="7">
        <v>15175</v>
      </c>
      <c r="O174" s="8">
        <f t="shared" si="27"/>
        <v>0.46233701814058958</v>
      </c>
      <c r="P174" s="15">
        <v>1996</v>
      </c>
    </row>
    <row r="175" spans="1:16" x14ac:dyDescent="0.25">
      <c r="A175" s="14" t="s">
        <v>47</v>
      </c>
      <c r="B175" s="6" t="s">
        <v>176</v>
      </c>
      <c r="C175" s="6" t="s">
        <v>221</v>
      </c>
      <c r="D175" s="6" t="s">
        <v>17</v>
      </c>
      <c r="E175" s="6" t="s">
        <v>26</v>
      </c>
      <c r="F175" s="6" t="s">
        <v>19</v>
      </c>
      <c r="G175" s="7">
        <v>11112</v>
      </c>
      <c r="H175" s="8">
        <f t="shared" si="25"/>
        <v>0.31974218053117714</v>
      </c>
      <c r="I175" s="6" t="s">
        <v>21</v>
      </c>
      <c r="J175" s="7">
        <v>11244</v>
      </c>
      <c r="K175" s="8">
        <f t="shared" si="26"/>
        <v>0.5406029136016155</v>
      </c>
      <c r="L175" s="6" t="s">
        <v>21</v>
      </c>
      <c r="M175" s="7">
        <v>34753</v>
      </c>
      <c r="N175" s="7">
        <v>20799</v>
      </c>
      <c r="O175" s="8">
        <f t="shared" si="27"/>
        <v>0.40151929329842029</v>
      </c>
      <c r="P175" s="15">
        <v>1996</v>
      </c>
    </row>
    <row r="176" spans="1:16" x14ac:dyDescent="0.25">
      <c r="A176" s="14" t="s">
        <v>47</v>
      </c>
      <c r="B176" s="6" t="s">
        <v>232</v>
      </c>
      <c r="C176" s="6" t="s">
        <v>222</v>
      </c>
      <c r="D176" s="6" t="s">
        <v>17</v>
      </c>
      <c r="E176" s="6" t="s">
        <v>26</v>
      </c>
      <c r="F176" s="6" t="s">
        <v>49</v>
      </c>
      <c r="G176" s="7">
        <v>6274</v>
      </c>
      <c r="H176" s="8">
        <f t="shared" si="25"/>
        <v>0.3941697556072124</v>
      </c>
      <c r="I176" s="6" t="s">
        <v>20</v>
      </c>
      <c r="J176" s="7">
        <v>3432</v>
      </c>
      <c r="K176" s="8">
        <f t="shared" si="26"/>
        <v>0.56438085841144547</v>
      </c>
      <c r="L176" s="6" t="s">
        <v>20</v>
      </c>
      <c r="M176" s="7">
        <v>15917</v>
      </c>
      <c r="N176" s="7">
        <v>6081</v>
      </c>
      <c r="O176" s="8">
        <f t="shared" si="27"/>
        <v>0.61795564490796007</v>
      </c>
      <c r="P176" s="15">
        <v>1996</v>
      </c>
    </row>
    <row r="177" spans="1:20" x14ac:dyDescent="0.25">
      <c r="A177" s="14" t="s">
        <v>30</v>
      </c>
      <c r="B177" s="6" t="s">
        <v>54</v>
      </c>
      <c r="C177" s="6" t="s">
        <v>74</v>
      </c>
      <c r="D177" s="6" t="s">
        <v>17</v>
      </c>
      <c r="E177" s="6" t="s">
        <v>26</v>
      </c>
      <c r="F177" s="6" t="s">
        <v>19</v>
      </c>
      <c r="G177" s="7">
        <v>12114</v>
      </c>
      <c r="H177" s="8">
        <f t="shared" si="25"/>
        <v>0.30594772067180198</v>
      </c>
      <c r="I177" s="6" t="s">
        <v>21</v>
      </c>
      <c r="J177" s="7">
        <v>18713</v>
      </c>
      <c r="K177" s="8">
        <f t="shared" si="26"/>
        <v>0.54436234582266696</v>
      </c>
      <c r="L177" s="6" t="s">
        <v>21</v>
      </c>
      <c r="M177" s="7">
        <v>39595</v>
      </c>
      <c r="N177" s="7">
        <v>34376</v>
      </c>
      <c r="O177" s="8">
        <f t="shared" si="27"/>
        <v>0.13180957191564591</v>
      </c>
      <c r="P177" s="15">
        <v>1994</v>
      </c>
    </row>
    <row r="178" spans="1:20" x14ac:dyDescent="0.25">
      <c r="A178" s="14" t="s">
        <v>30</v>
      </c>
      <c r="B178" s="6" t="s">
        <v>178</v>
      </c>
      <c r="C178" s="6" t="s">
        <v>75</v>
      </c>
      <c r="D178" s="6" t="s">
        <v>17</v>
      </c>
      <c r="E178" s="6" t="s">
        <v>26</v>
      </c>
      <c r="F178" s="6" t="s">
        <v>19</v>
      </c>
      <c r="G178" s="7">
        <v>13969</v>
      </c>
      <c r="H178" s="8">
        <f t="shared" ref="H178:H185" si="28">G178/M178</f>
        <v>0.23794436779259714</v>
      </c>
      <c r="I178" s="6" t="s">
        <v>20</v>
      </c>
      <c r="J178" s="7">
        <v>18739</v>
      </c>
      <c r="K178" s="8">
        <f t="shared" ref="K178:K185" si="29">J178/N178</f>
        <v>0.54198120028922636</v>
      </c>
      <c r="L178" s="6" t="s">
        <v>21</v>
      </c>
      <c r="M178" s="7">
        <v>58707</v>
      </c>
      <c r="N178" s="7">
        <v>34575</v>
      </c>
      <c r="O178" s="8">
        <f t="shared" ref="O178:O185" si="30">(M178-N178)/M178</f>
        <v>0.41105830650518677</v>
      </c>
      <c r="P178" s="15">
        <v>1994</v>
      </c>
      <c r="R178" s="6" t="s">
        <v>256</v>
      </c>
      <c r="S178" s="6" t="s">
        <v>257</v>
      </c>
      <c r="T178" s="6" t="s">
        <v>258</v>
      </c>
    </row>
    <row r="179" spans="1:20" x14ac:dyDescent="0.25">
      <c r="A179" s="14" t="s">
        <v>76</v>
      </c>
      <c r="B179" s="6" t="s">
        <v>240</v>
      </c>
      <c r="C179" s="6" t="s">
        <v>228</v>
      </c>
      <c r="D179" s="6" t="s">
        <v>17</v>
      </c>
      <c r="E179" s="6" t="s">
        <v>26</v>
      </c>
      <c r="F179" s="6" t="s">
        <v>19</v>
      </c>
      <c r="G179" s="7">
        <v>13238</v>
      </c>
      <c r="H179" s="8">
        <f t="shared" si="28"/>
        <v>0.37957334556715222</v>
      </c>
      <c r="I179" s="6" t="s">
        <v>21</v>
      </c>
      <c r="J179" s="7">
        <v>16048</v>
      </c>
      <c r="K179" s="8">
        <f t="shared" si="29"/>
        <v>0.50858845154338594</v>
      </c>
      <c r="L179" s="6" t="s">
        <v>21</v>
      </c>
      <c r="M179" s="7">
        <v>34876</v>
      </c>
      <c r="N179" s="7">
        <v>31554</v>
      </c>
      <c r="O179" s="8">
        <f t="shared" si="30"/>
        <v>9.5251749053790566E-2</v>
      </c>
      <c r="P179" s="15">
        <v>1994</v>
      </c>
      <c r="R179" s="53">
        <f>SUM(M81:M185)</f>
        <v>7257349</v>
      </c>
      <c r="S179" s="53">
        <f>SUM(N81:N185)</f>
        <v>5442228</v>
      </c>
      <c r="T179" s="8">
        <f t="shared" ref="T179" si="31">(R179-S179)/R179</f>
        <v>0.25010799397961986</v>
      </c>
    </row>
    <row r="180" spans="1:20" x14ac:dyDescent="0.25">
      <c r="A180" s="14" t="s">
        <v>38</v>
      </c>
      <c r="B180" s="6" t="s">
        <v>54</v>
      </c>
      <c r="C180" s="6" t="s">
        <v>120</v>
      </c>
      <c r="D180" s="6" t="s">
        <v>17</v>
      </c>
      <c r="E180" s="6" t="s">
        <v>26</v>
      </c>
      <c r="F180" s="6" t="s">
        <v>19</v>
      </c>
      <c r="G180" s="7">
        <v>7156</v>
      </c>
      <c r="H180" s="8">
        <f t="shared" si="28"/>
        <v>0.2662103344369629</v>
      </c>
      <c r="I180" s="6" t="s">
        <v>20</v>
      </c>
      <c r="J180" s="7">
        <v>11905</v>
      </c>
      <c r="K180" s="8">
        <f t="shared" si="29"/>
        <v>0.53071504992867335</v>
      </c>
      <c r="L180" s="6" t="s">
        <v>21</v>
      </c>
      <c r="M180" s="7">
        <v>26881</v>
      </c>
      <c r="N180" s="7">
        <v>22432</v>
      </c>
      <c r="O180" s="8">
        <f t="shared" si="30"/>
        <v>0.16550723559391392</v>
      </c>
      <c r="P180" s="15">
        <v>1994</v>
      </c>
    </row>
    <row r="181" spans="1:20" x14ac:dyDescent="0.25">
      <c r="A181" s="14" t="s">
        <v>41</v>
      </c>
      <c r="B181" s="6" t="s">
        <v>79</v>
      </c>
      <c r="C181" s="6" t="s">
        <v>137</v>
      </c>
      <c r="D181" s="6" t="s">
        <v>17</v>
      </c>
      <c r="E181" s="6" t="s">
        <v>18</v>
      </c>
      <c r="F181" s="6" t="s">
        <v>19</v>
      </c>
      <c r="G181" s="7">
        <v>12173</v>
      </c>
      <c r="H181" s="8">
        <f t="shared" si="28"/>
        <v>0.34471724294169287</v>
      </c>
      <c r="I181" s="6" t="s">
        <v>20</v>
      </c>
      <c r="J181" s="7">
        <v>17713</v>
      </c>
      <c r="K181" s="8">
        <f t="shared" si="29"/>
        <v>0.68150513639336696</v>
      </c>
      <c r="L181" s="6" t="s">
        <v>21</v>
      </c>
      <c r="M181" s="7">
        <v>35313</v>
      </c>
      <c r="N181" s="7">
        <v>25991</v>
      </c>
      <c r="O181" s="8">
        <f t="shared" si="30"/>
        <v>0.26398210290827739</v>
      </c>
      <c r="P181" s="15">
        <v>1994</v>
      </c>
    </row>
    <row r="182" spans="1:20" x14ac:dyDescent="0.25">
      <c r="A182" s="14" t="s">
        <v>43</v>
      </c>
      <c r="B182" s="6" t="s">
        <v>56</v>
      </c>
      <c r="C182" s="6" t="s">
        <v>150</v>
      </c>
      <c r="D182" s="6" t="s">
        <v>17</v>
      </c>
      <c r="E182" s="6" t="s">
        <v>26</v>
      </c>
      <c r="F182" s="6" t="s">
        <v>24</v>
      </c>
      <c r="G182" s="7">
        <v>12489</v>
      </c>
      <c r="H182" s="8">
        <f t="shared" si="28"/>
        <v>0.48745169977752623</v>
      </c>
      <c r="I182" s="6" t="s">
        <v>20</v>
      </c>
      <c r="J182" s="7">
        <v>11258</v>
      </c>
      <c r="K182" s="8">
        <f t="shared" si="29"/>
        <v>0.51739510087779772</v>
      </c>
      <c r="L182" s="6" t="s">
        <v>21</v>
      </c>
      <c r="M182" s="7">
        <v>25621</v>
      </c>
      <c r="N182" s="7">
        <v>21759</v>
      </c>
      <c r="O182" s="8">
        <f t="shared" si="30"/>
        <v>0.15073572460091331</v>
      </c>
      <c r="P182" s="15">
        <v>1994</v>
      </c>
    </row>
    <row r="183" spans="1:20" x14ac:dyDescent="0.25">
      <c r="A183" s="14" t="s">
        <v>45</v>
      </c>
      <c r="B183" s="6" t="s">
        <v>54</v>
      </c>
      <c r="C183" s="6" t="s">
        <v>163</v>
      </c>
      <c r="D183" s="6" t="s">
        <v>17</v>
      </c>
      <c r="E183" s="6" t="s">
        <v>26</v>
      </c>
      <c r="F183" s="6" t="s">
        <v>19</v>
      </c>
      <c r="G183" s="7">
        <v>10568</v>
      </c>
      <c r="H183" s="8">
        <f t="shared" si="28"/>
        <v>0.19050709354100193</v>
      </c>
      <c r="I183" s="6" t="s">
        <v>21</v>
      </c>
      <c r="J183" s="7">
        <v>30304</v>
      </c>
      <c r="K183" s="8">
        <f t="shared" si="29"/>
        <v>0.52046371833404892</v>
      </c>
      <c r="L183" s="6" t="s">
        <v>21</v>
      </c>
      <c r="M183" s="7">
        <v>55473</v>
      </c>
      <c r="N183" s="7">
        <v>58225</v>
      </c>
      <c r="O183" s="8">
        <f t="shared" si="30"/>
        <v>-4.960972004398536E-2</v>
      </c>
      <c r="P183" s="15">
        <v>1994</v>
      </c>
    </row>
    <row r="184" spans="1:20" x14ac:dyDescent="0.25">
      <c r="A184" s="14" t="s">
        <v>47</v>
      </c>
      <c r="B184" s="6" t="s">
        <v>240</v>
      </c>
      <c r="C184" s="6" t="s">
        <v>225</v>
      </c>
      <c r="D184" s="6" t="s">
        <v>17</v>
      </c>
      <c r="E184" s="6" t="s">
        <v>18</v>
      </c>
      <c r="F184" s="6" t="s">
        <v>24</v>
      </c>
      <c r="G184" s="7">
        <v>7945</v>
      </c>
      <c r="H184" s="8">
        <f t="shared" si="28"/>
        <v>0.49821282999937294</v>
      </c>
      <c r="I184" s="6" t="s">
        <v>20</v>
      </c>
      <c r="J184" s="7">
        <v>5545</v>
      </c>
      <c r="K184" s="8">
        <f t="shared" si="29"/>
        <v>0.76864430274466311</v>
      </c>
      <c r="L184" s="6" t="s">
        <v>20</v>
      </c>
      <c r="M184" s="7">
        <v>15947</v>
      </c>
      <c r="N184" s="7">
        <v>7214</v>
      </c>
      <c r="O184" s="8">
        <f t="shared" si="30"/>
        <v>0.54762651282372865</v>
      </c>
      <c r="P184" s="15">
        <v>1994</v>
      </c>
    </row>
    <row r="185" spans="1:20" x14ac:dyDescent="0.25">
      <c r="A185" s="16" t="s">
        <v>47</v>
      </c>
      <c r="B185" s="17" t="s">
        <v>238</v>
      </c>
      <c r="C185" s="17" t="s">
        <v>226</v>
      </c>
      <c r="D185" s="17" t="s">
        <v>17</v>
      </c>
      <c r="E185" s="17" t="s">
        <v>26</v>
      </c>
      <c r="F185" s="17" t="s">
        <v>211</v>
      </c>
      <c r="G185" s="18">
        <v>3055</v>
      </c>
      <c r="H185" s="19">
        <f t="shared" si="28"/>
        <v>0.33872934915179065</v>
      </c>
      <c r="I185" s="17" t="s">
        <v>21</v>
      </c>
      <c r="J185" s="18">
        <v>3402</v>
      </c>
      <c r="K185" s="19">
        <f t="shared" si="29"/>
        <v>0.64824695121951215</v>
      </c>
      <c r="L185" s="17" t="s">
        <v>20</v>
      </c>
      <c r="M185" s="18">
        <v>9019</v>
      </c>
      <c r="N185" s="18">
        <v>5248</v>
      </c>
      <c r="O185" s="19">
        <f t="shared" si="30"/>
        <v>0.41811730790553275</v>
      </c>
      <c r="P185" s="20">
        <v>1994</v>
      </c>
    </row>
  </sheetData>
  <autoFilter ref="A1:P1">
    <sortState ref="A2:P169">
      <sortCondition ref="D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6"/>
  <sheetViews>
    <sheetView workbookViewId="0">
      <selection activeCell="T4" sqref="T4"/>
    </sheetView>
  </sheetViews>
  <sheetFormatPr defaultRowHeight="15" x14ac:dyDescent="0.25"/>
  <cols>
    <col min="7" max="7" width="11.5703125" style="5" bestFit="1" customWidth="1"/>
    <col min="8" max="8" width="9.140625" style="3"/>
    <col min="10" max="10" width="11.5703125" style="5" bestFit="1" customWidth="1"/>
    <col min="13" max="14" width="14.28515625" style="5" bestFit="1" customWidth="1"/>
    <col min="18" max="18" width="11.5703125" bestFit="1" customWidth="1"/>
    <col min="19" max="19" width="10.5703125" bestFit="1" customWidth="1"/>
  </cols>
  <sheetData>
    <row r="1" spans="1:25" ht="105" x14ac:dyDescent="0.25">
      <c r="A1" s="41" t="s">
        <v>0</v>
      </c>
      <c r="B1" s="41" t="s">
        <v>1</v>
      </c>
      <c r="C1" s="41" t="s">
        <v>2</v>
      </c>
      <c r="D1" s="41" t="s">
        <v>3</v>
      </c>
      <c r="E1" s="41" t="s">
        <v>4</v>
      </c>
      <c r="F1" s="41" t="s">
        <v>5</v>
      </c>
      <c r="G1" s="42" t="s">
        <v>6</v>
      </c>
      <c r="H1" s="43" t="s">
        <v>251</v>
      </c>
      <c r="I1" s="41" t="s">
        <v>8</v>
      </c>
      <c r="J1" s="42" t="s">
        <v>9</v>
      </c>
      <c r="K1" s="43" t="s">
        <v>251</v>
      </c>
      <c r="L1" s="41" t="s">
        <v>11</v>
      </c>
      <c r="M1" s="42" t="s">
        <v>12</v>
      </c>
      <c r="N1" s="42" t="s">
        <v>13</v>
      </c>
      <c r="O1" s="41" t="s">
        <v>14</v>
      </c>
      <c r="P1" s="41" t="s">
        <v>250</v>
      </c>
      <c r="Q1" s="6"/>
      <c r="R1" s="6"/>
      <c r="U1" s="47" t="s">
        <v>253</v>
      </c>
      <c r="V1" s="41" t="s">
        <v>255</v>
      </c>
      <c r="W1" s="41" t="s">
        <v>254</v>
      </c>
      <c r="X1" s="6"/>
      <c r="Y1" s="6"/>
    </row>
    <row r="2" spans="1:25" x14ac:dyDescent="0.25">
      <c r="A2" s="14" t="s">
        <v>76</v>
      </c>
      <c r="B2" s="6" t="s">
        <v>54</v>
      </c>
      <c r="C2" s="6" t="s">
        <v>339</v>
      </c>
      <c r="D2" s="6" t="s">
        <v>17</v>
      </c>
      <c r="E2" s="6" t="s">
        <v>26</v>
      </c>
      <c r="F2" s="6" t="s">
        <v>19</v>
      </c>
      <c r="G2" s="7">
        <v>18971</v>
      </c>
      <c r="H2" s="8">
        <f t="shared" ref="H2:H3" si="0">G2/M2</f>
        <v>0.3622078814724301</v>
      </c>
      <c r="I2" s="6" t="s">
        <v>20</v>
      </c>
      <c r="J2" s="7">
        <v>22861</v>
      </c>
      <c r="K2" s="8">
        <f t="shared" ref="K2:K3" si="1">J2/N2</f>
        <v>0.53813379784379267</v>
      </c>
      <c r="L2" s="6" t="s">
        <v>21</v>
      </c>
      <c r="M2" s="7">
        <v>52376</v>
      </c>
      <c r="N2" s="7">
        <v>42482</v>
      </c>
      <c r="O2" s="8">
        <f t="shared" ref="O2:O3" si="2">(M2-N2)/M2</f>
        <v>0.18890331449518863</v>
      </c>
      <c r="P2" s="15">
        <v>2014</v>
      </c>
      <c r="Q2" s="6"/>
      <c r="R2" s="6"/>
      <c r="U2" s="41"/>
      <c r="V2" s="41"/>
      <c r="W2" s="41"/>
      <c r="X2" s="6"/>
      <c r="Y2" s="6"/>
    </row>
    <row r="3" spans="1:25" x14ac:dyDescent="0.25">
      <c r="A3" s="14" t="s">
        <v>76</v>
      </c>
      <c r="B3" s="34" t="s">
        <v>54</v>
      </c>
      <c r="C3" s="34" t="s">
        <v>340</v>
      </c>
      <c r="D3" s="34" t="s">
        <v>23</v>
      </c>
      <c r="E3" s="34" t="s">
        <v>26</v>
      </c>
      <c r="F3" s="34" t="s">
        <v>24</v>
      </c>
      <c r="G3" s="7">
        <v>6148</v>
      </c>
      <c r="H3" s="8">
        <f t="shared" si="0"/>
        <v>0.33955594830442948</v>
      </c>
      <c r="I3" s="34" t="s">
        <v>20</v>
      </c>
      <c r="J3" s="7">
        <v>6526</v>
      </c>
      <c r="K3" s="8">
        <f t="shared" si="1"/>
        <v>0.63089713843774164</v>
      </c>
      <c r="L3" s="34" t="s">
        <v>20</v>
      </c>
      <c r="M3" s="7">
        <v>18106</v>
      </c>
      <c r="N3" s="7">
        <v>10344</v>
      </c>
      <c r="O3" s="8">
        <f t="shared" si="2"/>
        <v>0.42869766928090136</v>
      </c>
      <c r="P3" s="15">
        <v>2014</v>
      </c>
      <c r="Q3" s="6"/>
      <c r="R3" s="6"/>
      <c r="U3" s="41"/>
      <c r="V3" s="41"/>
      <c r="W3" s="41"/>
      <c r="X3" s="6"/>
      <c r="Y3" s="6"/>
    </row>
    <row r="4" spans="1:25" x14ac:dyDescent="0.25">
      <c r="A4" s="14" t="s">
        <v>27</v>
      </c>
      <c r="B4" s="6" t="s">
        <v>54</v>
      </c>
      <c r="C4" s="6" t="s">
        <v>55</v>
      </c>
      <c r="D4" s="6" t="s">
        <v>23</v>
      </c>
      <c r="E4" s="6" t="s">
        <v>26</v>
      </c>
      <c r="F4" s="6" t="s">
        <v>19</v>
      </c>
      <c r="G4" s="7">
        <v>27936</v>
      </c>
      <c r="H4" s="8">
        <f t="shared" ref="H4:H37" si="3">G4/M4</f>
        <v>0.49530158505017552</v>
      </c>
      <c r="I4" s="6" t="s">
        <v>20</v>
      </c>
      <c r="J4" s="7">
        <v>10028</v>
      </c>
      <c r="K4" s="8">
        <f t="shared" ref="K4:K37" si="4">J4/N4</f>
        <v>0.50736149759676197</v>
      </c>
      <c r="L4" s="6" t="s">
        <v>20</v>
      </c>
      <c r="M4" s="7">
        <v>56402</v>
      </c>
      <c r="N4" s="7">
        <v>19765</v>
      </c>
      <c r="O4" s="8">
        <f t="shared" ref="O4:O37" si="5">(M4-N4)/M4</f>
        <v>0.64956916421403499</v>
      </c>
      <c r="P4" s="15">
        <v>2012</v>
      </c>
      <c r="Q4" s="6"/>
      <c r="R4" s="6"/>
      <c r="S4" s="6" t="s">
        <v>252</v>
      </c>
      <c r="T4">
        <f>COUNTA(B2:B158)</f>
        <v>157</v>
      </c>
      <c r="U4" s="44">
        <f>T158</f>
        <v>0.3132291255608658</v>
      </c>
      <c r="V4" s="44">
        <f>AVERAGE(O2:O158)</f>
        <v>0.34726415719531267</v>
      </c>
      <c r="W4" s="44">
        <f>MEDIAN(O2:O158)</f>
        <v>0.33173829824256135</v>
      </c>
    </row>
    <row r="5" spans="1:25" x14ac:dyDescent="0.25">
      <c r="A5" s="14" t="s">
        <v>27</v>
      </c>
      <c r="B5" s="6" t="s">
        <v>54</v>
      </c>
      <c r="C5" s="6" t="s">
        <v>58</v>
      </c>
      <c r="D5" s="6" t="s">
        <v>23</v>
      </c>
      <c r="E5" s="6" t="s">
        <v>26</v>
      </c>
      <c r="F5" s="6" t="s">
        <v>19</v>
      </c>
      <c r="G5" s="7">
        <v>25854</v>
      </c>
      <c r="H5" s="8">
        <f t="shared" si="3"/>
        <v>0.26977617780560337</v>
      </c>
      <c r="I5" s="6" t="s">
        <v>21</v>
      </c>
      <c r="J5" s="7">
        <v>38829</v>
      </c>
      <c r="K5" s="8">
        <f t="shared" si="4"/>
        <v>0.51325129208359221</v>
      </c>
      <c r="L5" s="6" t="s">
        <v>20</v>
      </c>
      <c r="M5" s="7">
        <v>95835</v>
      </c>
      <c r="N5" s="7">
        <v>75653</v>
      </c>
      <c r="O5" s="8">
        <f t="shared" si="5"/>
        <v>0.2105911201544321</v>
      </c>
      <c r="P5" s="15">
        <v>2010</v>
      </c>
      <c r="Q5" s="6"/>
      <c r="R5" s="6"/>
      <c r="S5" s="6" t="s">
        <v>36</v>
      </c>
      <c r="T5">
        <f>COUNTA(B159:B185)</f>
        <v>27</v>
      </c>
      <c r="U5" s="44">
        <f>T185</f>
        <v>0.36979250057190194</v>
      </c>
      <c r="V5" s="44">
        <f>AVERAGE(O159:O185)</f>
        <v>0.37953153483583568</v>
      </c>
      <c r="W5" s="44">
        <f>MEDIAN(O159:O185)</f>
        <v>0.35312818059064199</v>
      </c>
    </row>
    <row r="6" spans="1:25" x14ac:dyDescent="0.25">
      <c r="A6" s="14" t="s">
        <v>45</v>
      </c>
      <c r="B6" s="6" t="s">
        <v>54</v>
      </c>
      <c r="C6" s="6" t="s">
        <v>154</v>
      </c>
      <c r="D6" s="6" t="s">
        <v>17</v>
      </c>
      <c r="E6" s="6" t="s">
        <v>26</v>
      </c>
      <c r="F6" s="6" t="s">
        <v>24</v>
      </c>
      <c r="G6" s="7">
        <v>25457</v>
      </c>
      <c r="H6" s="8">
        <f t="shared" si="3"/>
        <v>0.31488651122518402</v>
      </c>
      <c r="I6" s="6" t="s">
        <v>20</v>
      </c>
      <c r="J6" s="7">
        <v>46885</v>
      </c>
      <c r="K6" s="8">
        <f t="shared" si="4"/>
        <v>0.68354448834395187</v>
      </c>
      <c r="L6" s="6" t="s">
        <v>21</v>
      </c>
      <c r="M6" s="7">
        <v>80845</v>
      </c>
      <c r="N6" s="7">
        <v>68591</v>
      </c>
      <c r="O6" s="8">
        <f t="shared" si="5"/>
        <v>0.15157399962891954</v>
      </c>
      <c r="P6" s="15">
        <v>2010</v>
      </c>
      <c r="Q6" s="6"/>
      <c r="R6" s="6"/>
    </row>
    <row r="7" spans="1:25" x14ac:dyDescent="0.25">
      <c r="A7" s="14" t="s">
        <v>38</v>
      </c>
      <c r="B7" s="6" t="s">
        <v>54</v>
      </c>
      <c r="C7" s="6" t="s">
        <v>109</v>
      </c>
      <c r="D7" s="6" t="s">
        <v>23</v>
      </c>
      <c r="E7" s="6" t="s">
        <v>26</v>
      </c>
      <c r="F7" s="6" t="s">
        <v>19</v>
      </c>
      <c r="G7" s="7">
        <v>40919</v>
      </c>
      <c r="H7" s="8">
        <f t="shared" si="3"/>
        <v>0.41405514798886922</v>
      </c>
      <c r="I7" s="6" t="s">
        <v>20</v>
      </c>
      <c r="J7" s="7">
        <v>20797</v>
      </c>
      <c r="K7" s="8">
        <f t="shared" si="4"/>
        <v>0.56582777853353283</v>
      </c>
      <c r="L7" s="6" t="s">
        <v>21</v>
      </c>
      <c r="M7" s="7">
        <v>98825</v>
      </c>
      <c r="N7" s="7">
        <v>36755</v>
      </c>
      <c r="O7" s="8">
        <f t="shared" si="5"/>
        <v>0.62807993928661776</v>
      </c>
      <c r="P7" s="15">
        <v>2008</v>
      </c>
      <c r="Q7" s="6"/>
      <c r="R7" s="6"/>
    </row>
    <row r="8" spans="1:25" x14ac:dyDescent="0.25">
      <c r="A8" s="14" t="s">
        <v>38</v>
      </c>
      <c r="B8" s="6" t="s">
        <v>54</v>
      </c>
      <c r="C8" s="6" t="s">
        <v>110</v>
      </c>
      <c r="D8" s="6" t="s">
        <v>17</v>
      </c>
      <c r="E8" s="6" t="s">
        <v>26</v>
      </c>
      <c r="F8" s="6" t="s">
        <v>19</v>
      </c>
      <c r="G8" s="7">
        <v>16161</v>
      </c>
      <c r="H8" s="8">
        <f t="shared" si="3"/>
        <v>0.36787234526871687</v>
      </c>
      <c r="I8" s="6" t="s">
        <v>21</v>
      </c>
      <c r="J8" s="7">
        <v>16733</v>
      </c>
      <c r="K8" s="8">
        <f t="shared" si="4"/>
        <v>0.50815390689058282</v>
      </c>
      <c r="L8" s="6" t="s">
        <v>20</v>
      </c>
      <c r="M8" s="7">
        <v>43931</v>
      </c>
      <c r="N8" s="7">
        <v>32929</v>
      </c>
      <c r="O8" s="8">
        <f t="shared" si="5"/>
        <v>0.25043818715713279</v>
      </c>
      <c r="P8" s="15">
        <v>2008</v>
      </c>
      <c r="Q8" s="6"/>
    </row>
    <row r="9" spans="1:25" x14ac:dyDescent="0.25">
      <c r="A9" s="14" t="s">
        <v>38</v>
      </c>
      <c r="B9" s="6" t="s">
        <v>54</v>
      </c>
      <c r="C9" s="6" t="s">
        <v>122</v>
      </c>
      <c r="D9" s="6" t="s">
        <v>23</v>
      </c>
      <c r="E9" s="6" t="s">
        <v>26</v>
      </c>
      <c r="F9" s="6" t="s">
        <v>19</v>
      </c>
      <c r="G9" s="7">
        <v>4159</v>
      </c>
      <c r="H9" s="8">
        <f t="shared" si="3"/>
        <v>0.37130613338094814</v>
      </c>
      <c r="I9" s="6" t="s">
        <v>20</v>
      </c>
      <c r="J9" s="7">
        <v>5021</v>
      </c>
      <c r="K9" s="8">
        <f t="shared" si="4"/>
        <v>0.67441235728676963</v>
      </c>
      <c r="L9" s="6" t="s">
        <v>20</v>
      </c>
      <c r="M9" s="7">
        <v>11201</v>
      </c>
      <c r="N9" s="7">
        <v>7445</v>
      </c>
      <c r="O9" s="8">
        <f t="shared" si="5"/>
        <v>0.33532720292830998</v>
      </c>
      <c r="P9" s="15">
        <v>2006</v>
      </c>
      <c r="Q9" s="6"/>
    </row>
    <row r="10" spans="1:25" x14ac:dyDescent="0.25">
      <c r="A10" s="14" t="s">
        <v>45</v>
      </c>
      <c r="B10" s="6" t="s">
        <v>54</v>
      </c>
      <c r="C10" s="6" t="s">
        <v>159</v>
      </c>
      <c r="D10" s="6" t="s">
        <v>23</v>
      </c>
      <c r="E10" s="6" t="s">
        <v>26</v>
      </c>
      <c r="F10" s="6" t="s">
        <v>19</v>
      </c>
      <c r="G10" s="7">
        <v>3393</v>
      </c>
      <c r="H10" s="8">
        <f t="shared" si="3"/>
        <v>0.31624568925342528</v>
      </c>
      <c r="I10" s="6" t="s">
        <v>21</v>
      </c>
      <c r="J10" s="7">
        <v>1704</v>
      </c>
      <c r="K10" s="8">
        <f t="shared" si="4"/>
        <v>0.56071076011845999</v>
      </c>
      <c r="L10" s="6" t="s">
        <v>20</v>
      </c>
      <c r="M10" s="7">
        <v>10729</v>
      </c>
      <c r="N10" s="7">
        <v>3039</v>
      </c>
      <c r="O10" s="8">
        <f t="shared" si="5"/>
        <v>0.71674899804268799</v>
      </c>
      <c r="P10" s="15">
        <v>2006</v>
      </c>
      <c r="Q10" s="6"/>
      <c r="R10" s="6"/>
    </row>
    <row r="11" spans="1:25" x14ac:dyDescent="0.25">
      <c r="A11" s="14" t="s">
        <v>47</v>
      </c>
      <c r="B11" s="6" t="s">
        <v>54</v>
      </c>
      <c r="C11" s="6" t="s">
        <v>196</v>
      </c>
      <c r="D11" s="6" t="s">
        <v>17</v>
      </c>
      <c r="E11" s="6" t="s">
        <v>26</v>
      </c>
      <c r="F11" s="6" t="s">
        <v>19</v>
      </c>
      <c r="G11" s="7">
        <v>19421</v>
      </c>
      <c r="H11" s="8">
        <f t="shared" si="3"/>
        <v>0.41734178575265929</v>
      </c>
      <c r="I11" s="6" t="s">
        <v>20</v>
      </c>
      <c r="J11" s="7">
        <v>16841</v>
      </c>
      <c r="K11" s="8">
        <f t="shared" si="4"/>
        <v>0.57167588852303197</v>
      </c>
      <c r="L11" s="6" t="s">
        <v>21</v>
      </c>
      <c r="M11" s="7">
        <v>46535</v>
      </c>
      <c r="N11" s="7">
        <v>29459</v>
      </c>
      <c r="O11" s="8">
        <f t="shared" si="5"/>
        <v>0.36694960782206942</v>
      </c>
      <c r="P11" s="15">
        <v>2004</v>
      </c>
      <c r="Q11" s="6"/>
      <c r="R11" s="6"/>
    </row>
    <row r="12" spans="1:25" x14ac:dyDescent="0.25">
      <c r="A12" s="14" t="s">
        <v>15</v>
      </c>
      <c r="B12" s="6" t="s">
        <v>54</v>
      </c>
      <c r="C12" s="6" t="s">
        <v>40</v>
      </c>
      <c r="D12" s="6" t="s">
        <v>23</v>
      </c>
      <c r="E12" s="6" t="s">
        <v>18</v>
      </c>
      <c r="F12" s="6" t="s">
        <v>19</v>
      </c>
      <c r="G12" s="7">
        <v>14213</v>
      </c>
      <c r="H12" s="8">
        <f t="shared" si="3"/>
        <v>0.36005978618837714</v>
      </c>
      <c r="I12" s="6" t="s">
        <v>20</v>
      </c>
      <c r="J12" s="7">
        <v>13007</v>
      </c>
      <c r="K12" s="8">
        <f t="shared" si="4"/>
        <v>0.5842954045191141</v>
      </c>
      <c r="L12" s="6" t="s">
        <v>20</v>
      </c>
      <c r="M12" s="7">
        <v>39474</v>
      </c>
      <c r="N12" s="7">
        <v>22261</v>
      </c>
      <c r="O12" s="8">
        <f t="shared" si="5"/>
        <v>0.43605917819324114</v>
      </c>
      <c r="P12" s="15">
        <v>2002</v>
      </c>
      <c r="Q12" s="6"/>
      <c r="R12" s="6"/>
    </row>
    <row r="13" spans="1:25" x14ac:dyDescent="0.25">
      <c r="A13" s="14" t="s">
        <v>15</v>
      </c>
      <c r="B13" s="6" t="s">
        <v>54</v>
      </c>
      <c r="C13" s="6" t="s">
        <v>44</v>
      </c>
      <c r="D13" s="6" t="s">
        <v>17</v>
      </c>
      <c r="E13" s="6" t="s">
        <v>26</v>
      </c>
      <c r="F13" s="6" t="s">
        <v>19</v>
      </c>
      <c r="G13" s="7">
        <v>29857</v>
      </c>
      <c r="H13" s="8">
        <f t="shared" si="3"/>
        <v>0.40262419763741303</v>
      </c>
      <c r="I13" s="6" t="s">
        <v>20</v>
      </c>
      <c r="J13" s="7">
        <v>32421</v>
      </c>
      <c r="K13" s="8">
        <f t="shared" si="4"/>
        <v>0.62441739532375484</v>
      </c>
      <c r="L13" s="6" t="s">
        <v>21</v>
      </c>
      <c r="M13" s="7">
        <v>74156</v>
      </c>
      <c r="N13" s="7">
        <v>51922</v>
      </c>
      <c r="O13" s="8">
        <f t="shared" si="5"/>
        <v>0.29982739090565835</v>
      </c>
      <c r="P13" s="15">
        <v>2002</v>
      </c>
      <c r="Q13" s="6"/>
      <c r="R13" s="6"/>
    </row>
    <row r="14" spans="1:25" x14ac:dyDescent="0.25">
      <c r="A14" s="14" t="s">
        <v>27</v>
      </c>
      <c r="B14" s="6" t="s">
        <v>54</v>
      </c>
      <c r="C14" s="6" t="s">
        <v>64</v>
      </c>
      <c r="D14" s="6" t="s">
        <v>23</v>
      </c>
      <c r="E14" s="6" t="s">
        <v>26</v>
      </c>
      <c r="F14" s="6" t="s">
        <v>19</v>
      </c>
      <c r="G14" s="7">
        <v>36843</v>
      </c>
      <c r="H14" s="8">
        <f t="shared" si="3"/>
        <v>0.47271584187633919</v>
      </c>
      <c r="I14" s="6" t="s">
        <v>20</v>
      </c>
      <c r="J14" s="7">
        <v>30592</v>
      </c>
      <c r="K14" s="8">
        <f t="shared" si="4"/>
        <v>0.52465314102454164</v>
      </c>
      <c r="L14" s="6" t="s">
        <v>21</v>
      </c>
      <c r="M14" s="7">
        <v>77939</v>
      </c>
      <c r="N14" s="7">
        <v>58309</v>
      </c>
      <c r="O14" s="8">
        <f t="shared" si="5"/>
        <v>0.25186363694684305</v>
      </c>
      <c r="P14" s="15">
        <v>1996</v>
      </c>
      <c r="Q14" s="6"/>
      <c r="R14" s="6"/>
    </row>
    <row r="15" spans="1:25" x14ac:dyDescent="0.25">
      <c r="A15" s="14" t="s">
        <v>38</v>
      </c>
      <c r="B15" s="6" t="s">
        <v>54</v>
      </c>
      <c r="C15" s="6" t="s">
        <v>115</v>
      </c>
      <c r="D15" s="6" t="s">
        <v>23</v>
      </c>
      <c r="E15" s="6" t="s">
        <v>26</v>
      </c>
      <c r="F15" s="6" t="s">
        <v>49</v>
      </c>
      <c r="G15" s="7">
        <v>6796</v>
      </c>
      <c r="H15" s="8">
        <f t="shared" si="3"/>
        <v>0.46112091192834848</v>
      </c>
      <c r="I15" s="6" t="s">
        <v>20</v>
      </c>
      <c r="J15" s="7">
        <v>4360</v>
      </c>
      <c r="K15" s="8">
        <f t="shared" si="4"/>
        <v>0.54134591507325558</v>
      </c>
      <c r="L15" s="6" t="s">
        <v>20</v>
      </c>
      <c r="M15" s="7">
        <v>14738</v>
      </c>
      <c r="N15" s="7">
        <v>8054</v>
      </c>
      <c r="O15" s="8">
        <f t="shared" si="5"/>
        <v>0.45352150902429095</v>
      </c>
      <c r="P15" s="15">
        <v>1996</v>
      </c>
      <c r="Q15" s="6"/>
      <c r="R15" s="6"/>
    </row>
    <row r="16" spans="1:25" x14ac:dyDescent="0.25">
      <c r="A16" s="14" t="s">
        <v>47</v>
      </c>
      <c r="B16" s="6" t="s">
        <v>54</v>
      </c>
      <c r="C16" s="6" t="s">
        <v>216</v>
      </c>
      <c r="D16" s="6" t="s">
        <v>23</v>
      </c>
      <c r="E16" s="6" t="s">
        <v>26</v>
      </c>
      <c r="F16" s="6" t="s">
        <v>19</v>
      </c>
      <c r="G16" s="7">
        <v>36142</v>
      </c>
      <c r="H16" s="8">
        <f t="shared" si="3"/>
        <v>0.42494003668344071</v>
      </c>
      <c r="I16" s="6" t="s">
        <v>20</v>
      </c>
      <c r="J16" s="7">
        <v>31659</v>
      </c>
      <c r="K16" s="8">
        <f t="shared" si="4"/>
        <v>0.55814322485102785</v>
      </c>
      <c r="L16" s="6" t="s">
        <v>21</v>
      </c>
      <c r="M16" s="7">
        <v>85052</v>
      </c>
      <c r="N16" s="7">
        <v>56722</v>
      </c>
      <c r="O16" s="8">
        <f t="shared" si="5"/>
        <v>0.33309034473028265</v>
      </c>
      <c r="P16" s="15">
        <v>1996</v>
      </c>
      <c r="Q16" s="6"/>
      <c r="R16" s="6"/>
    </row>
    <row r="17" spans="1:18" x14ac:dyDescent="0.25">
      <c r="A17" s="14" t="s">
        <v>47</v>
      </c>
      <c r="B17" s="6" t="s">
        <v>54</v>
      </c>
      <c r="C17" s="6" t="s">
        <v>218</v>
      </c>
      <c r="D17" s="6" t="s">
        <v>17</v>
      </c>
      <c r="E17" s="6" t="s">
        <v>26</v>
      </c>
      <c r="F17" s="6" t="s">
        <v>49</v>
      </c>
      <c r="G17" s="7">
        <v>10133</v>
      </c>
      <c r="H17" s="8">
        <f t="shared" si="3"/>
        <v>0.46762656329318381</v>
      </c>
      <c r="I17" s="6" t="s">
        <v>20</v>
      </c>
      <c r="J17" s="7">
        <v>4403</v>
      </c>
      <c r="K17" s="8">
        <f t="shared" si="4"/>
        <v>0.54716043245930157</v>
      </c>
      <c r="L17" s="6" t="s">
        <v>20</v>
      </c>
      <c r="M17" s="7">
        <v>21669</v>
      </c>
      <c r="N17" s="7">
        <v>8047</v>
      </c>
      <c r="O17" s="8">
        <f t="shared" si="5"/>
        <v>0.62863999261617975</v>
      </c>
      <c r="P17" s="15">
        <v>1996</v>
      </c>
      <c r="Q17" s="6"/>
      <c r="R17" s="6"/>
    </row>
    <row r="18" spans="1:18" x14ac:dyDescent="0.25">
      <c r="A18" s="14" t="s">
        <v>30</v>
      </c>
      <c r="B18" s="6" t="s">
        <v>54</v>
      </c>
      <c r="C18" s="6" t="s">
        <v>74</v>
      </c>
      <c r="D18" s="6" t="s">
        <v>17</v>
      </c>
      <c r="E18" s="6" t="s">
        <v>26</v>
      </c>
      <c r="F18" s="6" t="s">
        <v>19</v>
      </c>
      <c r="G18" s="7">
        <v>12114</v>
      </c>
      <c r="H18" s="8">
        <f t="shared" si="3"/>
        <v>0.30594772067180198</v>
      </c>
      <c r="I18" s="6" t="s">
        <v>21</v>
      </c>
      <c r="J18" s="7">
        <v>18713</v>
      </c>
      <c r="K18" s="8">
        <f t="shared" si="4"/>
        <v>0.54436234582266696</v>
      </c>
      <c r="L18" s="6" t="s">
        <v>21</v>
      </c>
      <c r="M18" s="7">
        <v>39595</v>
      </c>
      <c r="N18" s="7">
        <v>34376</v>
      </c>
      <c r="O18" s="8">
        <f t="shared" si="5"/>
        <v>0.13180957191564591</v>
      </c>
      <c r="P18" s="15">
        <v>1994</v>
      </c>
      <c r="Q18" s="6"/>
      <c r="R18" s="6"/>
    </row>
    <row r="19" spans="1:18" x14ac:dyDescent="0.25">
      <c r="A19" s="14" t="s">
        <v>38</v>
      </c>
      <c r="B19" s="6" t="s">
        <v>54</v>
      </c>
      <c r="C19" s="6" t="s">
        <v>119</v>
      </c>
      <c r="D19" s="6" t="s">
        <v>23</v>
      </c>
      <c r="E19" s="6" t="s">
        <v>26</v>
      </c>
      <c r="F19" s="6" t="s">
        <v>49</v>
      </c>
      <c r="G19" s="7">
        <v>13600</v>
      </c>
      <c r="H19" s="8">
        <f t="shared" si="3"/>
        <v>0.40017654847726936</v>
      </c>
      <c r="I19" s="6" t="s">
        <v>20</v>
      </c>
      <c r="J19" s="7">
        <v>17052</v>
      </c>
      <c r="K19" s="8">
        <f t="shared" si="4"/>
        <v>0.56444885799404165</v>
      </c>
      <c r="L19" s="6" t="s">
        <v>20</v>
      </c>
      <c r="M19" s="7">
        <v>33985</v>
      </c>
      <c r="N19" s="7">
        <v>30210</v>
      </c>
      <c r="O19" s="8">
        <f t="shared" si="5"/>
        <v>0.11107841694865382</v>
      </c>
      <c r="P19" s="15">
        <v>1994</v>
      </c>
      <c r="Q19" s="6"/>
      <c r="R19" s="6"/>
    </row>
    <row r="20" spans="1:18" x14ac:dyDescent="0.25">
      <c r="A20" s="14" t="s">
        <v>38</v>
      </c>
      <c r="B20" s="6" t="s">
        <v>54</v>
      </c>
      <c r="C20" s="6" t="s">
        <v>120</v>
      </c>
      <c r="D20" s="6" t="s">
        <v>17</v>
      </c>
      <c r="E20" s="6" t="s">
        <v>26</v>
      </c>
      <c r="F20" s="6" t="s">
        <v>19</v>
      </c>
      <c r="G20" s="7">
        <v>7156</v>
      </c>
      <c r="H20" s="8">
        <f t="shared" si="3"/>
        <v>0.2662103344369629</v>
      </c>
      <c r="I20" s="6" t="s">
        <v>20</v>
      </c>
      <c r="J20" s="7">
        <v>11905</v>
      </c>
      <c r="K20" s="8">
        <f t="shared" si="4"/>
        <v>0.53071504992867335</v>
      </c>
      <c r="L20" s="6" t="s">
        <v>21</v>
      </c>
      <c r="M20" s="7">
        <v>26881</v>
      </c>
      <c r="N20" s="7">
        <v>22432</v>
      </c>
      <c r="O20" s="8">
        <f t="shared" si="5"/>
        <v>0.16550723559391392</v>
      </c>
      <c r="P20" s="15">
        <v>1994</v>
      </c>
      <c r="Q20" s="6"/>
      <c r="R20" s="6"/>
    </row>
    <row r="21" spans="1:18" x14ac:dyDescent="0.25">
      <c r="A21" s="14" t="s">
        <v>45</v>
      </c>
      <c r="B21" s="6" t="s">
        <v>54</v>
      </c>
      <c r="C21" s="6" t="s">
        <v>163</v>
      </c>
      <c r="D21" s="6" t="s">
        <v>17</v>
      </c>
      <c r="E21" s="6" t="s">
        <v>26</v>
      </c>
      <c r="F21" s="6" t="s">
        <v>19</v>
      </c>
      <c r="G21" s="7">
        <v>10568</v>
      </c>
      <c r="H21" s="8">
        <f t="shared" si="3"/>
        <v>0.19050709354100193</v>
      </c>
      <c r="I21" s="6" t="s">
        <v>21</v>
      </c>
      <c r="J21" s="7">
        <v>30304</v>
      </c>
      <c r="K21" s="8">
        <f t="shared" si="4"/>
        <v>0.52046371833404892</v>
      </c>
      <c r="L21" s="6" t="s">
        <v>21</v>
      </c>
      <c r="M21" s="7">
        <v>55473</v>
      </c>
      <c r="N21" s="7">
        <v>58225</v>
      </c>
      <c r="O21" s="8">
        <f t="shared" si="5"/>
        <v>-4.960972004398536E-2</v>
      </c>
      <c r="P21" s="15">
        <v>1994</v>
      </c>
      <c r="Q21" s="6"/>
      <c r="R21" s="6"/>
    </row>
    <row r="22" spans="1:18" x14ac:dyDescent="0.25">
      <c r="A22" s="14" t="s">
        <v>76</v>
      </c>
      <c r="B22" s="34" t="s">
        <v>240</v>
      </c>
      <c r="C22" s="34" t="s">
        <v>341</v>
      </c>
      <c r="D22" s="34" t="s">
        <v>17</v>
      </c>
      <c r="E22" s="34" t="s">
        <v>26</v>
      </c>
      <c r="F22" s="34" t="s">
        <v>19</v>
      </c>
      <c r="G22" s="7">
        <v>17408</v>
      </c>
      <c r="H22" s="8">
        <f t="shared" si="3"/>
        <v>0.33496247835289589</v>
      </c>
      <c r="I22" s="34" t="s">
        <v>20</v>
      </c>
      <c r="J22" s="7">
        <v>26961</v>
      </c>
      <c r="K22" s="8">
        <f t="shared" si="4"/>
        <v>0.5431961961558609</v>
      </c>
      <c r="L22" s="34" t="s">
        <v>21</v>
      </c>
      <c r="M22" s="7">
        <v>51970</v>
      </c>
      <c r="N22" s="7">
        <v>49634</v>
      </c>
      <c r="O22" s="8">
        <f t="shared" si="5"/>
        <v>4.4949009043679045E-2</v>
      </c>
      <c r="P22" s="15">
        <v>2014</v>
      </c>
      <c r="Q22" s="6"/>
      <c r="R22" s="6"/>
    </row>
    <row r="23" spans="1:18" x14ac:dyDescent="0.25">
      <c r="A23" s="14" t="s">
        <v>47</v>
      </c>
      <c r="B23" s="6" t="s">
        <v>240</v>
      </c>
      <c r="C23" s="6" t="s">
        <v>194</v>
      </c>
      <c r="D23" s="6" t="s">
        <v>23</v>
      </c>
      <c r="E23" s="6" t="s">
        <v>26</v>
      </c>
      <c r="F23" s="6" t="s">
        <v>19</v>
      </c>
      <c r="G23" s="7">
        <v>3703</v>
      </c>
      <c r="H23" s="8">
        <f t="shared" si="3"/>
        <v>0.36739755928167478</v>
      </c>
      <c r="I23" s="6" t="s">
        <v>20</v>
      </c>
      <c r="J23" s="7">
        <v>2611</v>
      </c>
      <c r="K23" s="8">
        <f t="shared" si="4"/>
        <v>0.70777988614800758</v>
      </c>
      <c r="L23" s="6" t="s">
        <v>20</v>
      </c>
      <c r="M23" s="7">
        <v>10079</v>
      </c>
      <c r="N23" s="7">
        <v>3689</v>
      </c>
      <c r="O23" s="8">
        <f t="shared" si="5"/>
        <v>0.63399146740748091</v>
      </c>
      <c r="P23" s="15">
        <v>2006</v>
      </c>
      <c r="Q23" s="6"/>
      <c r="R23" s="6"/>
    </row>
    <row r="24" spans="1:18" x14ac:dyDescent="0.25">
      <c r="A24" s="14" t="s">
        <v>41</v>
      </c>
      <c r="B24" s="6" t="s">
        <v>240</v>
      </c>
      <c r="C24" s="6" t="s">
        <v>133</v>
      </c>
      <c r="D24" s="6" t="s">
        <v>17</v>
      </c>
      <c r="E24" s="6" t="s">
        <v>26</v>
      </c>
      <c r="F24" s="6" t="s">
        <v>19</v>
      </c>
      <c r="G24" s="7">
        <v>10760</v>
      </c>
      <c r="H24" s="8">
        <f t="shared" si="3"/>
        <v>0.26338979731714479</v>
      </c>
      <c r="I24" s="6" t="s">
        <v>21</v>
      </c>
      <c r="J24" s="7">
        <v>15015</v>
      </c>
      <c r="K24" s="8">
        <f t="shared" si="4"/>
        <v>0.50141926865920849</v>
      </c>
      <c r="L24" s="6" t="s">
        <v>21</v>
      </c>
      <c r="M24" s="7">
        <v>40852</v>
      </c>
      <c r="N24" s="7">
        <v>29945</v>
      </c>
      <c r="O24" s="8">
        <f t="shared" si="5"/>
        <v>0.26698815235484186</v>
      </c>
      <c r="P24" s="15">
        <v>2004</v>
      </c>
      <c r="Q24" s="6"/>
      <c r="R24" s="6"/>
    </row>
    <row r="25" spans="1:18" x14ac:dyDescent="0.25">
      <c r="A25" s="14" t="s">
        <v>47</v>
      </c>
      <c r="B25" s="6" t="s">
        <v>240</v>
      </c>
      <c r="C25" s="6" t="s">
        <v>197</v>
      </c>
      <c r="D25" s="6" t="s">
        <v>17</v>
      </c>
      <c r="E25" s="6" t="s">
        <v>26</v>
      </c>
      <c r="F25" s="6" t="s">
        <v>19</v>
      </c>
      <c r="G25" s="7">
        <v>7953</v>
      </c>
      <c r="H25" s="8">
        <f t="shared" si="3"/>
        <v>0.23912324483598424</v>
      </c>
      <c r="I25" s="6" t="s">
        <v>21</v>
      </c>
      <c r="J25" s="7">
        <v>15084</v>
      </c>
      <c r="K25" s="8">
        <f t="shared" si="4"/>
        <v>0.63147318625193616</v>
      </c>
      <c r="L25" s="6" t="s">
        <v>21</v>
      </c>
      <c r="M25" s="7">
        <v>33259</v>
      </c>
      <c r="N25" s="7">
        <v>23887</v>
      </c>
      <c r="O25" s="8">
        <f t="shared" si="5"/>
        <v>0.28178838810547518</v>
      </c>
      <c r="P25" s="15">
        <v>2004</v>
      </c>
      <c r="Q25" s="6"/>
      <c r="R25" s="6"/>
    </row>
    <row r="26" spans="1:18" x14ac:dyDescent="0.25">
      <c r="A26" s="14" t="s">
        <v>76</v>
      </c>
      <c r="B26" s="6" t="s">
        <v>240</v>
      </c>
      <c r="C26" s="6" t="s">
        <v>228</v>
      </c>
      <c r="D26" s="6" t="s">
        <v>17</v>
      </c>
      <c r="E26" s="6" t="s">
        <v>26</v>
      </c>
      <c r="F26" s="6" t="s">
        <v>19</v>
      </c>
      <c r="G26" s="7">
        <v>13238</v>
      </c>
      <c r="H26" s="8">
        <f t="shared" si="3"/>
        <v>0.37957334556715222</v>
      </c>
      <c r="I26" s="6" t="s">
        <v>21</v>
      </c>
      <c r="J26" s="7">
        <v>16048</v>
      </c>
      <c r="K26" s="8">
        <f t="shared" si="4"/>
        <v>0.50858845154338594</v>
      </c>
      <c r="L26" s="6" t="s">
        <v>21</v>
      </c>
      <c r="M26" s="7">
        <v>34876</v>
      </c>
      <c r="N26" s="7">
        <v>31554</v>
      </c>
      <c r="O26" s="8">
        <f t="shared" si="5"/>
        <v>9.5251749053790566E-2</v>
      </c>
      <c r="P26" s="15">
        <v>1994</v>
      </c>
      <c r="Q26" s="6"/>
      <c r="R26" s="6"/>
    </row>
    <row r="27" spans="1:18" x14ac:dyDescent="0.25">
      <c r="A27" s="14" t="s">
        <v>47</v>
      </c>
      <c r="B27" s="6" t="s">
        <v>240</v>
      </c>
      <c r="C27" s="6" t="s">
        <v>225</v>
      </c>
      <c r="D27" s="6" t="s">
        <v>17</v>
      </c>
      <c r="E27" s="6" t="s">
        <v>18</v>
      </c>
      <c r="F27" s="6" t="s">
        <v>24</v>
      </c>
      <c r="G27" s="7">
        <v>7945</v>
      </c>
      <c r="H27" s="8">
        <f t="shared" si="3"/>
        <v>0.49821282999937294</v>
      </c>
      <c r="I27" s="6" t="s">
        <v>20</v>
      </c>
      <c r="J27" s="7">
        <v>5545</v>
      </c>
      <c r="K27" s="8">
        <f t="shared" si="4"/>
        <v>0.76864430274466311</v>
      </c>
      <c r="L27" s="6" t="s">
        <v>20</v>
      </c>
      <c r="M27" s="7">
        <v>15947</v>
      </c>
      <c r="N27" s="7">
        <v>7214</v>
      </c>
      <c r="O27" s="8">
        <f t="shared" si="5"/>
        <v>0.54762651282372865</v>
      </c>
      <c r="P27" s="15">
        <v>1994</v>
      </c>
      <c r="Q27" s="6"/>
      <c r="R27" s="6"/>
    </row>
    <row r="28" spans="1:18" x14ac:dyDescent="0.25">
      <c r="A28" s="14" t="s">
        <v>76</v>
      </c>
      <c r="B28" s="34" t="s">
        <v>126</v>
      </c>
      <c r="C28" s="34" t="s">
        <v>342</v>
      </c>
      <c r="D28" s="34" t="s">
        <v>17</v>
      </c>
      <c r="E28" s="34" t="s">
        <v>26</v>
      </c>
      <c r="F28" s="34" t="s">
        <v>19</v>
      </c>
      <c r="G28" s="7">
        <v>20862</v>
      </c>
      <c r="H28" s="8">
        <f t="shared" si="3"/>
        <v>0.365942219649529</v>
      </c>
      <c r="I28" s="34" t="s">
        <v>20</v>
      </c>
      <c r="J28" s="7">
        <v>34641</v>
      </c>
      <c r="K28" s="8">
        <f t="shared" si="4"/>
        <v>0.660646514732526</v>
      </c>
      <c r="L28" s="34" t="s">
        <v>21</v>
      </c>
      <c r="M28" s="7">
        <v>57009</v>
      </c>
      <c r="N28" s="7">
        <v>52435</v>
      </c>
      <c r="O28" s="8">
        <f t="shared" si="5"/>
        <v>8.0232945675244263E-2</v>
      </c>
      <c r="P28" s="15">
        <v>2014</v>
      </c>
      <c r="Q28" s="6"/>
      <c r="R28" s="6"/>
    </row>
    <row r="29" spans="1:18" x14ac:dyDescent="0.25">
      <c r="A29" s="14" t="s">
        <v>41</v>
      </c>
      <c r="B29" s="6" t="s">
        <v>126</v>
      </c>
      <c r="C29" s="6" t="s">
        <v>127</v>
      </c>
      <c r="D29" s="6" t="s">
        <v>17</v>
      </c>
      <c r="E29" s="6" t="s">
        <v>26</v>
      </c>
      <c r="F29" s="6" t="s">
        <v>19</v>
      </c>
      <c r="G29" s="7">
        <v>35733</v>
      </c>
      <c r="H29" s="8">
        <f t="shared" si="3"/>
        <v>0.37828310096230189</v>
      </c>
      <c r="I29" s="6" t="s">
        <v>20</v>
      </c>
      <c r="J29" s="7">
        <v>17520</v>
      </c>
      <c r="K29" s="8">
        <f t="shared" si="4"/>
        <v>0.76203731895089388</v>
      </c>
      <c r="L29" s="6" t="s">
        <v>21</v>
      </c>
      <c r="M29" s="7">
        <v>94461</v>
      </c>
      <c r="N29" s="7">
        <v>22991</v>
      </c>
      <c r="O29" s="8">
        <f t="shared" si="5"/>
        <v>0.75660854744285999</v>
      </c>
      <c r="P29" s="15">
        <v>2012</v>
      </c>
      <c r="Q29" s="6"/>
      <c r="R29" s="6"/>
    </row>
    <row r="30" spans="1:18" x14ac:dyDescent="0.25">
      <c r="A30" s="14" t="s">
        <v>76</v>
      </c>
      <c r="B30" s="6" t="s">
        <v>126</v>
      </c>
      <c r="C30" s="6" t="s">
        <v>95</v>
      </c>
      <c r="D30" s="6" t="s">
        <v>17</v>
      </c>
      <c r="E30" s="6" t="s">
        <v>26</v>
      </c>
      <c r="F30" s="6" t="s">
        <v>19</v>
      </c>
      <c r="G30" s="7">
        <v>12377</v>
      </c>
      <c r="H30" s="8">
        <f t="shared" si="3"/>
        <v>0.40127739592789524</v>
      </c>
      <c r="I30" s="6" t="s">
        <v>20</v>
      </c>
      <c r="J30" s="7">
        <v>9930</v>
      </c>
      <c r="K30" s="8">
        <f t="shared" si="4"/>
        <v>0.63564204327230833</v>
      </c>
      <c r="L30" s="6" t="s">
        <v>21</v>
      </c>
      <c r="M30" s="7">
        <v>30844</v>
      </c>
      <c r="N30" s="7">
        <v>15622</v>
      </c>
      <c r="O30" s="8">
        <f t="shared" si="5"/>
        <v>0.4935157567111918</v>
      </c>
      <c r="P30" s="15">
        <v>2002</v>
      </c>
      <c r="Q30" s="6"/>
      <c r="R30" s="6"/>
    </row>
    <row r="31" spans="1:18" x14ac:dyDescent="0.25">
      <c r="A31" s="14" t="s">
        <v>47</v>
      </c>
      <c r="B31" s="6" t="s">
        <v>126</v>
      </c>
      <c r="C31" s="6" t="s">
        <v>207</v>
      </c>
      <c r="D31" s="6" t="s">
        <v>17</v>
      </c>
      <c r="E31" s="6" t="s">
        <v>26</v>
      </c>
      <c r="F31" s="6" t="s">
        <v>19</v>
      </c>
      <c r="G31" s="7">
        <v>14171</v>
      </c>
      <c r="H31" s="8">
        <f t="shared" si="3"/>
        <v>0.39599284636450011</v>
      </c>
      <c r="I31" s="6" t="s">
        <v>21</v>
      </c>
      <c r="J31" s="7">
        <v>8385</v>
      </c>
      <c r="K31" s="8">
        <f t="shared" si="4"/>
        <v>0.61204379562043798</v>
      </c>
      <c r="L31" s="6" t="s">
        <v>20</v>
      </c>
      <c r="M31" s="7">
        <v>35786</v>
      </c>
      <c r="N31" s="7">
        <v>13700</v>
      </c>
      <c r="O31" s="8">
        <f t="shared" si="5"/>
        <v>0.61716872519979882</v>
      </c>
      <c r="P31" s="15">
        <v>2000</v>
      </c>
      <c r="Q31" s="6"/>
      <c r="R31" s="6"/>
    </row>
    <row r="32" spans="1:18" x14ac:dyDescent="0.25">
      <c r="A32" s="14" t="s">
        <v>30</v>
      </c>
      <c r="B32" s="6" t="s">
        <v>126</v>
      </c>
      <c r="C32" s="6" t="s">
        <v>69</v>
      </c>
      <c r="D32" s="6" t="s">
        <v>23</v>
      </c>
      <c r="E32" s="6" t="s">
        <v>26</v>
      </c>
      <c r="F32" s="6" t="s">
        <v>19</v>
      </c>
      <c r="G32" s="7">
        <v>16753</v>
      </c>
      <c r="H32" s="8">
        <f t="shared" si="3"/>
        <v>0.24884511979561219</v>
      </c>
      <c r="I32" s="6" t="s">
        <v>21</v>
      </c>
      <c r="J32" s="7">
        <v>23633</v>
      </c>
      <c r="K32" s="8">
        <f t="shared" si="4"/>
        <v>0.56179428055245206</v>
      </c>
      <c r="L32" s="6" t="s">
        <v>21</v>
      </c>
      <c r="M32" s="7">
        <v>67323</v>
      </c>
      <c r="N32" s="7">
        <v>42067</v>
      </c>
      <c r="O32" s="8">
        <f t="shared" si="5"/>
        <v>0.37514668092628078</v>
      </c>
      <c r="P32" s="15">
        <v>1996</v>
      </c>
      <c r="Q32" s="6"/>
      <c r="R32" s="6"/>
    </row>
    <row r="33" spans="1:18" x14ac:dyDescent="0.25">
      <c r="A33" s="14" t="s">
        <v>47</v>
      </c>
      <c r="B33" s="6" t="s">
        <v>126</v>
      </c>
      <c r="C33" s="6" t="s">
        <v>220</v>
      </c>
      <c r="D33" s="6" t="s">
        <v>17</v>
      </c>
      <c r="E33" s="6" t="s">
        <v>26</v>
      </c>
      <c r="F33" s="6" t="s">
        <v>49</v>
      </c>
      <c r="G33" s="7">
        <v>12981</v>
      </c>
      <c r="H33" s="8">
        <f t="shared" si="3"/>
        <v>0.45992772108843538</v>
      </c>
      <c r="I33" s="6" t="s">
        <v>20</v>
      </c>
      <c r="J33" s="7">
        <v>10655</v>
      </c>
      <c r="K33" s="8">
        <f t="shared" si="4"/>
        <v>0.70214168039538716</v>
      </c>
      <c r="L33" s="6" t="s">
        <v>20</v>
      </c>
      <c r="M33" s="7">
        <v>28224</v>
      </c>
      <c r="N33" s="7">
        <v>15175</v>
      </c>
      <c r="O33" s="8">
        <f t="shared" si="5"/>
        <v>0.46233701814058958</v>
      </c>
      <c r="P33" s="15">
        <v>1996</v>
      </c>
      <c r="Q33" s="6"/>
      <c r="R33" s="6"/>
    </row>
    <row r="34" spans="1:18" x14ac:dyDescent="0.25">
      <c r="A34" s="14" t="s">
        <v>76</v>
      </c>
      <c r="B34" s="6" t="s">
        <v>81</v>
      </c>
      <c r="C34" s="6" t="s">
        <v>82</v>
      </c>
      <c r="D34" s="6" t="s">
        <v>17</v>
      </c>
      <c r="E34" s="6" t="s">
        <v>26</v>
      </c>
      <c r="F34" s="6" t="s">
        <v>49</v>
      </c>
      <c r="G34" s="7">
        <v>20551</v>
      </c>
      <c r="H34" s="8">
        <f t="shared" si="3"/>
        <v>0.34223147377185681</v>
      </c>
      <c r="I34" s="6" t="s">
        <v>20</v>
      </c>
      <c r="J34" s="7">
        <v>13785</v>
      </c>
      <c r="K34" s="8">
        <f t="shared" si="4"/>
        <v>0.50290029550180582</v>
      </c>
      <c r="L34" s="6" t="s">
        <v>20</v>
      </c>
      <c r="M34" s="7">
        <v>60050</v>
      </c>
      <c r="N34" s="7">
        <v>27411</v>
      </c>
      <c r="O34" s="8">
        <f t="shared" si="5"/>
        <v>0.54353039134054959</v>
      </c>
      <c r="P34" s="15">
        <v>2012</v>
      </c>
      <c r="Q34" s="6"/>
      <c r="R34" s="6"/>
    </row>
    <row r="35" spans="1:18" x14ac:dyDescent="0.25">
      <c r="A35" s="14" t="s">
        <v>76</v>
      </c>
      <c r="B35" s="6" t="s">
        <v>81</v>
      </c>
      <c r="C35" s="6" t="s">
        <v>85</v>
      </c>
      <c r="D35" s="6" t="s">
        <v>17</v>
      </c>
      <c r="E35" s="6" t="s">
        <v>26</v>
      </c>
      <c r="F35" s="6" t="s">
        <v>19</v>
      </c>
      <c r="G35" s="7">
        <v>11709</v>
      </c>
      <c r="H35" s="8">
        <f t="shared" si="3"/>
        <v>0.42613822469701934</v>
      </c>
      <c r="I35" s="6" t="s">
        <v>20</v>
      </c>
      <c r="J35" s="7">
        <v>14256</v>
      </c>
      <c r="K35" s="8">
        <f t="shared" si="4"/>
        <v>0.62036553524804172</v>
      </c>
      <c r="L35" s="6" t="s">
        <v>20</v>
      </c>
      <c r="M35" s="7">
        <v>27477</v>
      </c>
      <c r="N35" s="7">
        <v>22980</v>
      </c>
      <c r="O35" s="8">
        <f t="shared" si="5"/>
        <v>0.1636641554754886</v>
      </c>
      <c r="P35" s="15">
        <v>2010</v>
      </c>
      <c r="Q35" s="6"/>
      <c r="R35" s="6"/>
    </row>
    <row r="36" spans="1:18" x14ac:dyDescent="0.25">
      <c r="A36" s="14" t="s">
        <v>41</v>
      </c>
      <c r="B36" s="6" t="s">
        <v>81</v>
      </c>
      <c r="C36" s="6" t="s">
        <v>130</v>
      </c>
      <c r="D36" s="6" t="s">
        <v>17</v>
      </c>
      <c r="E36" s="6" t="s">
        <v>26</v>
      </c>
      <c r="F36" s="6" t="s">
        <v>19</v>
      </c>
      <c r="G36" s="7">
        <v>4767</v>
      </c>
      <c r="H36" s="8">
        <f t="shared" si="3"/>
        <v>0.3430483592400691</v>
      </c>
      <c r="I36" s="6" t="s">
        <v>21</v>
      </c>
      <c r="J36" s="7">
        <v>1441</v>
      </c>
      <c r="K36" s="8">
        <f t="shared" si="4"/>
        <v>0.5166726425242022</v>
      </c>
      <c r="L36" s="6" t="s">
        <v>20</v>
      </c>
      <c r="M36" s="7">
        <v>13896</v>
      </c>
      <c r="N36" s="7">
        <v>2789</v>
      </c>
      <c r="O36" s="8">
        <f t="shared" si="5"/>
        <v>0.79929476108232589</v>
      </c>
      <c r="P36" s="15">
        <v>2010</v>
      </c>
      <c r="Q36" s="6"/>
      <c r="R36" s="6"/>
    </row>
    <row r="37" spans="1:18" x14ac:dyDescent="0.25">
      <c r="A37" s="14" t="s">
        <v>76</v>
      </c>
      <c r="B37" s="6" t="s">
        <v>81</v>
      </c>
      <c r="C37" s="6" t="s">
        <v>93</v>
      </c>
      <c r="D37" s="6" t="s">
        <v>23</v>
      </c>
      <c r="E37" s="6" t="s">
        <v>26</v>
      </c>
      <c r="F37" s="6" t="s">
        <v>24</v>
      </c>
      <c r="G37" s="7">
        <v>14011</v>
      </c>
      <c r="H37" s="8">
        <f t="shared" si="3"/>
        <v>0.33311935330480269</v>
      </c>
      <c r="I37" s="6" t="s">
        <v>20</v>
      </c>
      <c r="J37" s="7">
        <v>16405</v>
      </c>
      <c r="K37" s="8">
        <f t="shared" si="4"/>
        <v>0.54174096823195295</v>
      </c>
      <c r="L37" s="6" t="s">
        <v>20</v>
      </c>
      <c r="M37" s="7">
        <v>42060</v>
      </c>
      <c r="N37" s="7">
        <v>30282</v>
      </c>
      <c r="O37" s="8">
        <f t="shared" si="5"/>
        <v>0.28002853067047073</v>
      </c>
      <c r="P37" s="15">
        <v>2002</v>
      </c>
      <c r="Q37" s="6"/>
      <c r="R37" s="6"/>
    </row>
    <row r="38" spans="1:18" x14ac:dyDescent="0.25">
      <c r="A38" s="14" t="s">
        <v>76</v>
      </c>
      <c r="B38" s="6" t="s">
        <v>239</v>
      </c>
      <c r="C38" s="6" t="s">
        <v>86</v>
      </c>
      <c r="D38" s="6" t="s">
        <v>17</v>
      </c>
      <c r="E38" s="6" t="s">
        <v>26</v>
      </c>
      <c r="F38" s="6" t="s">
        <v>19</v>
      </c>
      <c r="G38" s="7">
        <v>7234</v>
      </c>
      <c r="H38" s="8">
        <f t="shared" ref="H38:H69" si="6">G38/M38</f>
        <v>0.2940530872728751</v>
      </c>
      <c r="I38" s="6" t="s">
        <v>20</v>
      </c>
      <c r="J38" s="7">
        <v>15286</v>
      </c>
      <c r="K38" s="8">
        <f t="shared" ref="K38:K69" si="7">J38/N38</f>
        <v>0.67532582284073339</v>
      </c>
      <c r="L38" s="6" t="s">
        <v>20</v>
      </c>
      <c r="M38" s="7">
        <v>24601</v>
      </c>
      <c r="N38" s="7">
        <v>22635</v>
      </c>
      <c r="O38" s="8">
        <f t="shared" ref="O38:O69" si="8">(M38-N38)/M38</f>
        <v>7.9915450591439369E-2</v>
      </c>
      <c r="P38" s="15">
        <v>2010</v>
      </c>
      <c r="Q38" s="6"/>
      <c r="R38" s="6"/>
    </row>
    <row r="39" spans="1:18" x14ac:dyDescent="0.25">
      <c r="A39" s="14" t="s">
        <v>41</v>
      </c>
      <c r="B39" s="6" t="s">
        <v>239</v>
      </c>
      <c r="C39" s="6" t="s">
        <v>131</v>
      </c>
      <c r="D39" s="6" t="s">
        <v>17</v>
      </c>
      <c r="E39" s="6" t="s">
        <v>26</v>
      </c>
      <c r="F39" s="6" t="s">
        <v>24</v>
      </c>
      <c r="G39" s="7">
        <v>5873</v>
      </c>
      <c r="H39" s="8">
        <f t="shared" si="6"/>
        <v>0.32526583961010191</v>
      </c>
      <c r="I39" s="6" t="s">
        <v>20</v>
      </c>
      <c r="J39" s="7">
        <v>3789</v>
      </c>
      <c r="K39" s="8">
        <f t="shared" si="7"/>
        <v>0.58945239576851272</v>
      </c>
      <c r="L39" s="6" t="s">
        <v>20</v>
      </c>
      <c r="M39" s="7">
        <v>18056</v>
      </c>
      <c r="N39" s="7">
        <v>6428</v>
      </c>
      <c r="O39" s="8">
        <f t="shared" si="8"/>
        <v>0.64399645547186535</v>
      </c>
      <c r="P39" s="15">
        <v>2010</v>
      </c>
      <c r="Q39" s="6"/>
      <c r="R39" s="6"/>
    </row>
    <row r="40" spans="1:18" x14ac:dyDescent="0.25">
      <c r="A40" s="14" t="s">
        <v>47</v>
      </c>
      <c r="B40" s="6" t="s">
        <v>176</v>
      </c>
      <c r="C40" s="6" t="s">
        <v>177</v>
      </c>
      <c r="D40" s="6" t="s">
        <v>17</v>
      </c>
      <c r="E40" s="6" t="s">
        <v>26</v>
      </c>
      <c r="F40" s="6" t="s">
        <v>19</v>
      </c>
      <c r="G40" s="7">
        <v>12088</v>
      </c>
      <c r="H40" s="8">
        <f t="shared" si="6"/>
        <v>0.2759691338295055</v>
      </c>
      <c r="I40" s="6" t="s">
        <v>20</v>
      </c>
      <c r="J40" s="7">
        <v>23295</v>
      </c>
      <c r="K40" s="8">
        <f t="shared" si="7"/>
        <v>0.616155738355331</v>
      </c>
      <c r="L40" s="6" t="s">
        <v>21</v>
      </c>
      <c r="M40" s="7">
        <v>43802</v>
      </c>
      <c r="N40" s="7">
        <v>37807</v>
      </c>
      <c r="O40" s="8">
        <f t="shared" si="8"/>
        <v>0.13686589653440481</v>
      </c>
      <c r="P40" s="15">
        <v>2012</v>
      </c>
      <c r="Q40" s="6"/>
      <c r="R40" s="6"/>
    </row>
    <row r="41" spans="1:18" x14ac:dyDescent="0.25">
      <c r="A41" s="14" t="s">
        <v>47</v>
      </c>
      <c r="B41" s="6" t="s">
        <v>176</v>
      </c>
      <c r="C41" s="6" t="s">
        <v>185</v>
      </c>
      <c r="D41" s="6" t="s">
        <v>23</v>
      </c>
      <c r="E41" s="6" t="s">
        <v>26</v>
      </c>
      <c r="F41" s="6" t="s">
        <v>19</v>
      </c>
      <c r="G41" s="7">
        <v>6842</v>
      </c>
      <c r="H41" s="8">
        <f t="shared" si="6"/>
        <v>0.41587648918064674</v>
      </c>
      <c r="I41" s="6" t="s">
        <v>20</v>
      </c>
      <c r="J41" s="7">
        <v>1575</v>
      </c>
      <c r="K41" s="8">
        <f t="shared" si="7"/>
        <v>0.54611650485436891</v>
      </c>
      <c r="L41" s="6" t="s">
        <v>20</v>
      </c>
      <c r="M41" s="7">
        <v>16452</v>
      </c>
      <c r="N41" s="7">
        <v>2884</v>
      </c>
      <c r="O41" s="8">
        <f t="shared" si="8"/>
        <v>0.82470216387065398</v>
      </c>
      <c r="P41" s="15">
        <v>2010</v>
      </c>
      <c r="Q41" s="6"/>
      <c r="R41" s="6"/>
    </row>
    <row r="42" spans="1:18" x14ac:dyDescent="0.25">
      <c r="A42" s="14" t="s">
        <v>47</v>
      </c>
      <c r="B42" s="6" t="s">
        <v>176</v>
      </c>
      <c r="C42" s="6" t="s">
        <v>209</v>
      </c>
      <c r="D42" s="6" t="s">
        <v>23</v>
      </c>
      <c r="E42" s="6" t="s">
        <v>26</v>
      </c>
      <c r="F42" s="6" t="s">
        <v>49</v>
      </c>
      <c r="G42" s="7">
        <v>18149</v>
      </c>
      <c r="H42" s="8">
        <f t="shared" si="6"/>
        <v>0.40117152961980546</v>
      </c>
      <c r="I42" s="6" t="s">
        <v>20</v>
      </c>
      <c r="J42" s="7">
        <v>15727</v>
      </c>
      <c r="K42" s="8">
        <f t="shared" si="7"/>
        <v>0.52363987480855034</v>
      </c>
      <c r="L42" s="6" t="s">
        <v>20</v>
      </c>
      <c r="M42" s="7">
        <v>45240</v>
      </c>
      <c r="N42" s="7">
        <v>30034</v>
      </c>
      <c r="O42" s="8">
        <f t="shared" si="8"/>
        <v>0.3361184792219275</v>
      </c>
      <c r="P42" s="15">
        <v>1998</v>
      </c>
      <c r="Q42" s="6"/>
      <c r="R42" s="6"/>
    </row>
    <row r="43" spans="1:18" x14ac:dyDescent="0.25">
      <c r="A43" s="14" t="s">
        <v>47</v>
      </c>
      <c r="B43" s="6" t="s">
        <v>176</v>
      </c>
      <c r="C43" s="6" t="s">
        <v>221</v>
      </c>
      <c r="D43" s="6" t="s">
        <v>17</v>
      </c>
      <c r="E43" s="6" t="s">
        <v>26</v>
      </c>
      <c r="F43" s="6" t="s">
        <v>19</v>
      </c>
      <c r="G43" s="7">
        <v>11112</v>
      </c>
      <c r="H43" s="8">
        <f t="shared" si="6"/>
        <v>0.31974218053117714</v>
      </c>
      <c r="I43" s="6" t="s">
        <v>21</v>
      </c>
      <c r="J43" s="7">
        <v>11244</v>
      </c>
      <c r="K43" s="8">
        <f t="shared" si="7"/>
        <v>0.5406029136016155</v>
      </c>
      <c r="L43" s="6" t="s">
        <v>21</v>
      </c>
      <c r="M43" s="7">
        <v>34753</v>
      </c>
      <c r="N43" s="7">
        <v>20799</v>
      </c>
      <c r="O43" s="8">
        <f t="shared" si="8"/>
        <v>0.40151929329842029</v>
      </c>
      <c r="P43" s="15">
        <v>1996</v>
      </c>
      <c r="Q43" s="6"/>
      <c r="R43" s="6"/>
    </row>
    <row r="44" spans="1:18" x14ac:dyDescent="0.25">
      <c r="A44" s="14" t="s">
        <v>47</v>
      </c>
      <c r="B44" s="6" t="s">
        <v>178</v>
      </c>
      <c r="C44" s="6" t="s">
        <v>179</v>
      </c>
      <c r="D44" s="6" t="s">
        <v>17</v>
      </c>
      <c r="E44" s="6" t="s">
        <v>26</v>
      </c>
      <c r="F44" s="6" t="s">
        <v>19</v>
      </c>
      <c r="G44" s="7">
        <v>4551</v>
      </c>
      <c r="H44" s="8">
        <f t="shared" si="6"/>
        <v>0.31678964221077544</v>
      </c>
      <c r="I44" s="6" t="s">
        <v>21</v>
      </c>
      <c r="J44" s="7">
        <v>6403</v>
      </c>
      <c r="K44" s="8">
        <f t="shared" si="7"/>
        <v>0.57302666905315913</v>
      </c>
      <c r="L44" s="6" t="s">
        <v>20</v>
      </c>
      <c r="M44" s="7">
        <v>14366</v>
      </c>
      <c r="N44" s="7">
        <v>11174</v>
      </c>
      <c r="O44" s="8">
        <f t="shared" si="8"/>
        <v>0.22219128497842128</v>
      </c>
      <c r="P44" s="15">
        <v>2012</v>
      </c>
      <c r="Q44" s="6"/>
      <c r="R44" s="6"/>
    </row>
    <row r="45" spans="1:18" x14ac:dyDescent="0.25">
      <c r="A45" s="14" t="s">
        <v>47</v>
      </c>
      <c r="B45" s="6" t="s">
        <v>178</v>
      </c>
      <c r="C45" s="6" t="s">
        <v>186</v>
      </c>
      <c r="D45" s="6" t="s">
        <v>17</v>
      </c>
      <c r="E45" s="6" t="s">
        <v>26</v>
      </c>
      <c r="F45" s="6" t="s">
        <v>19</v>
      </c>
      <c r="G45" s="7">
        <v>4201</v>
      </c>
      <c r="H45" s="8">
        <f t="shared" si="6"/>
        <v>0.32535625774473359</v>
      </c>
      <c r="I45" s="6" t="s">
        <v>21</v>
      </c>
      <c r="J45" s="7">
        <v>1558</v>
      </c>
      <c r="K45" s="8">
        <f t="shared" si="7"/>
        <v>0.56757741347905277</v>
      </c>
      <c r="L45" s="6" t="s">
        <v>20</v>
      </c>
      <c r="M45" s="7">
        <v>12912</v>
      </c>
      <c r="N45" s="7">
        <v>2745</v>
      </c>
      <c r="O45" s="8">
        <f t="shared" si="8"/>
        <v>0.78740706319702602</v>
      </c>
      <c r="P45" s="15">
        <v>2010</v>
      </c>
      <c r="Q45" s="6"/>
      <c r="R45" s="6"/>
    </row>
    <row r="46" spans="1:18" x14ac:dyDescent="0.25">
      <c r="A46" s="14" t="s">
        <v>47</v>
      </c>
      <c r="B46" s="6" t="s">
        <v>178</v>
      </c>
      <c r="C46" s="6" t="s">
        <v>198</v>
      </c>
      <c r="D46" s="6" t="s">
        <v>17</v>
      </c>
      <c r="E46" s="6" t="s">
        <v>26</v>
      </c>
      <c r="F46" s="6" t="s">
        <v>19</v>
      </c>
      <c r="G46" s="7">
        <v>3398</v>
      </c>
      <c r="H46" s="8">
        <f t="shared" si="6"/>
        <v>0.37148791953646004</v>
      </c>
      <c r="I46" s="6" t="s">
        <v>21</v>
      </c>
      <c r="J46" s="7">
        <v>2830</v>
      </c>
      <c r="K46" s="8">
        <f t="shared" si="7"/>
        <v>0.6082097571459274</v>
      </c>
      <c r="L46" s="6" t="s">
        <v>20</v>
      </c>
      <c r="M46" s="7">
        <v>9147</v>
      </c>
      <c r="N46" s="7">
        <v>4653</v>
      </c>
      <c r="O46" s="8">
        <f t="shared" si="8"/>
        <v>0.49130862577894391</v>
      </c>
      <c r="P46" s="15">
        <v>2004</v>
      </c>
      <c r="Q46" s="6"/>
      <c r="R46" s="6"/>
    </row>
    <row r="47" spans="1:18" x14ac:dyDescent="0.25">
      <c r="A47" s="14" t="s">
        <v>47</v>
      </c>
      <c r="B47" s="6" t="s">
        <v>178</v>
      </c>
      <c r="C47" s="6" t="s">
        <v>230</v>
      </c>
      <c r="D47" s="6" t="s">
        <v>23</v>
      </c>
      <c r="E47" s="6" t="s">
        <v>26</v>
      </c>
      <c r="F47" s="6" t="s">
        <v>211</v>
      </c>
      <c r="G47" s="7">
        <v>21726</v>
      </c>
      <c r="H47" s="8">
        <f t="shared" si="6"/>
        <v>0.34170585552287636</v>
      </c>
      <c r="I47" s="6" t="s">
        <v>20</v>
      </c>
      <c r="J47" s="7">
        <v>24940</v>
      </c>
      <c r="K47" s="8">
        <f t="shared" si="7"/>
        <v>0.52041817081568353</v>
      </c>
      <c r="L47" s="6" t="s">
        <v>21</v>
      </c>
      <c r="M47" s="7">
        <v>63581</v>
      </c>
      <c r="N47" s="7">
        <v>47923</v>
      </c>
      <c r="O47" s="8">
        <f t="shared" si="8"/>
        <v>0.24626853934351456</v>
      </c>
      <c r="P47" s="15">
        <v>1996</v>
      </c>
      <c r="Q47" s="6"/>
      <c r="R47" s="6"/>
    </row>
    <row r="48" spans="1:18" x14ac:dyDescent="0.25">
      <c r="A48" s="14" t="s">
        <v>30</v>
      </c>
      <c r="B48" s="6" t="s">
        <v>178</v>
      </c>
      <c r="C48" s="6" t="s">
        <v>75</v>
      </c>
      <c r="D48" s="6" t="s">
        <v>17</v>
      </c>
      <c r="E48" s="6" t="s">
        <v>26</v>
      </c>
      <c r="F48" s="6" t="s">
        <v>19</v>
      </c>
      <c r="G48" s="7">
        <v>13969</v>
      </c>
      <c r="H48" s="8">
        <f t="shared" si="6"/>
        <v>0.23794436779259714</v>
      </c>
      <c r="I48" s="6" t="s">
        <v>20</v>
      </c>
      <c r="J48" s="7">
        <v>18739</v>
      </c>
      <c r="K48" s="8">
        <f t="shared" si="7"/>
        <v>0.54198120028922636</v>
      </c>
      <c r="L48" s="6" t="s">
        <v>21</v>
      </c>
      <c r="M48" s="7">
        <v>58707</v>
      </c>
      <c r="N48" s="7">
        <v>34575</v>
      </c>
      <c r="O48" s="8">
        <f t="shared" si="8"/>
        <v>0.41105830650518677</v>
      </c>
      <c r="P48" s="15">
        <v>1994</v>
      </c>
      <c r="Q48" s="6"/>
      <c r="R48" s="6"/>
    </row>
    <row r="49" spans="1:18" x14ac:dyDescent="0.25">
      <c r="A49" s="14" t="s">
        <v>47</v>
      </c>
      <c r="B49" s="6" t="s">
        <v>238</v>
      </c>
      <c r="C49" s="6" t="s">
        <v>231</v>
      </c>
      <c r="D49" s="6" t="s">
        <v>23</v>
      </c>
      <c r="E49" s="6" t="s">
        <v>26</v>
      </c>
      <c r="F49" s="6" t="s">
        <v>211</v>
      </c>
      <c r="G49" s="7">
        <v>22119</v>
      </c>
      <c r="H49" s="8">
        <f t="shared" si="6"/>
        <v>0.42450820458689187</v>
      </c>
      <c r="I49" s="6" t="s">
        <v>20</v>
      </c>
      <c r="J49" s="7">
        <v>21161</v>
      </c>
      <c r="K49" s="8">
        <f t="shared" si="7"/>
        <v>0.51214966842538356</v>
      </c>
      <c r="L49" s="6" t="s">
        <v>21</v>
      </c>
      <c r="M49" s="7">
        <v>52105</v>
      </c>
      <c r="N49" s="7">
        <v>41318</v>
      </c>
      <c r="O49" s="8">
        <f t="shared" si="8"/>
        <v>0.20702427790039343</v>
      </c>
      <c r="P49" s="15">
        <v>1996</v>
      </c>
      <c r="Q49" s="6"/>
      <c r="R49" s="6"/>
    </row>
    <row r="50" spans="1:18" x14ac:dyDescent="0.25">
      <c r="A50" s="14" t="s">
        <v>30</v>
      </c>
      <c r="B50" s="6" t="s">
        <v>238</v>
      </c>
      <c r="C50" s="6" t="s">
        <v>73</v>
      </c>
      <c r="D50" s="6" t="s">
        <v>23</v>
      </c>
      <c r="E50" s="6" t="s">
        <v>26</v>
      </c>
      <c r="F50" s="6" t="s">
        <v>49</v>
      </c>
      <c r="G50" s="7">
        <v>12983</v>
      </c>
      <c r="H50" s="8">
        <f t="shared" si="6"/>
        <v>0.36269415577159458</v>
      </c>
      <c r="I50" s="6" t="s">
        <v>20</v>
      </c>
      <c r="J50" s="7">
        <v>10795</v>
      </c>
      <c r="K50" s="8">
        <f t="shared" si="7"/>
        <v>0.65595187458224469</v>
      </c>
      <c r="L50" s="6" t="s">
        <v>20</v>
      </c>
      <c r="M50" s="7">
        <v>35796</v>
      </c>
      <c r="N50" s="7">
        <v>16457</v>
      </c>
      <c r="O50" s="8">
        <f t="shared" si="8"/>
        <v>0.54025589451335343</v>
      </c>
      <c r="P50" s="15">
        <v>1994</v>
      </c>
      <c r="Q50" s="6"/>
      <c r="R50" s="6"/>
    </row>
    <row r="51" spans="1:18" x14ac:dyDescent="0.25">
      <c r="A51" s="14" t="s">
        <v>47</v>
      </c>
      <c r="B51" s="6" t="s">
        <v>238</v>
      </c>
      <c r="C51" s="6" t="s">
        <v>226</v>
      </c>
      <c r="D51" s="6" t="s">
        <v>17</v>
      </c>
      <c r="E51" s="6" t="s">
        <v>26</v>
      </c>
      <c r="F51" s="6" t="s">
        <v>211</v>
      </c>
      <c r="G51" s="7">
        <v>3055</v>
      </c>
      <c r="H51" s="8">
        <f t="shared" si="6"/>
        <v>0.33872934915179065</v>
      </c>
      <c r="I51" s="6" t="s">
        <v>21</v>
      </c>
      <c r="J51" s="7">
        <v>3402</v>
      </c>
      <c r="K51" s="8">
        <f t="shared" si="7"/>
        <v>0.64824695121951215</v>
      </c>
      <c r="L51" s="6" t="s">
        <v>20</v>
      </c>
      <c r="M51" s="7">
        <v>9019</v>
      </c>
      <c r="N51" s="7">
        <v>5248</v>
      </c>
      <c r="O51" s="8">
        <f t="shared" si="8"/>
        <v>0.41811730790553275</v>
      </c>
      <c r="P51" s="15">
        <v>1994</v>
      </c>
      <c r="Q51" s="6"/>
      <c r="R51" s="6"/>
    </row>
    <row r="52" spans="1:18" x14ac:dyDescent="0.25">
      <c r="A52" s="14" t="s">
        <v>47</v>
      </c>
      <c r="B52" s="6" t="s">
        <v>241</v>
      </c>
      <c r="C52" s="6" t="s">
        <v>187</v>
      </c>
      <c r="D52" s="6" t="s">
        <v>17</v>
      </c>
      <c r="E52" s="6" t="s">
        <v>26</v>
      </c>
      <c r="F52" s="6" t="s">
        <v>19</v>
      </c>
      <c r="G52" s="7">
        <v>21479</v>
      </c>
      <c r="H52" s="8">
        <f t="shared" si="6"/>
        <v>0.33044615384615383</v>
      </c>
      <c r="I52" s="6" t="s">
        <v>20</v>
      </c>
      <c r="J52" s="7">
        <v>21913</v>
      </c>
      <c r="K52" s="8">
        <f t="shared" si="7"/>
        <v>0.65133906013137943</v>
      </c>
      <c r="L52" s="6" t="s">
        <v>21</v>
      </c>
      <c r="M52" s="7">
        <v>65000</v>
      </c>
      <c r="N52" s="7">
        <v>33643</v>
      </c>
      <c r="O52" s="8">
        <f t="shared" si="8"/>
        <v>0.48241538461538463</v>
      </c>
      <c r="P52" s="15">
        <v>2010</v>
      </c>
      <c r="Q52" s="6"/>
      <c r="R52" s="6"/>
    </row>
    <row r="53" spans="1:18" x14ac:dyDescent="0.25">
      <c r="A53" s="14" t="s">
        <v>47</v>
      </c>
      <c r="B53" s="6" t="s">
        <v>241</v>
      </c>
      <c r="C53" s="6" t="s">
        <v>199</v>
      </c>
      <c r="D53" s="6" t="s">
        <v>17</v>
      </c>
      <c r="E53" s="6" t="s">
        <v>18</v>
      </c>
      <c r="F53" s="6" t="s">
        <v>19</v>
      </c>
      <c r="G53" s="7">
        <v>15627</v>
      </c>
      <c r="H53" s="8">
        <f t="shared" si="6"/>
        <v>0.41258316612102652</v>
      </c>
      <c r="I53" s="6" t="s">
        <v>20</v>
      </c>
      <c r="J53" s="7">
        <v>16694</v>
      </c>
      <c r="K53" s="8">
        <f t="shared" si="7"/>
        <v>0.5490183181504259</v>
      </c>
      <c r="L53" s="6" t="s">
        <v>20</v>
      </c>
      <c r="M53" s="7">
        <v>37876</v>
      </c>
      <c r="N53" s="7">
        <v>30407</v>
      </c>
      <c r="O53" s="8">
        <f t="shared" si="8"/>
        <v>0.19719611363396347</v>
      </c>
      <c r="P53" s="15">
        <v>2004</v>
      </c>
      <c r="Q53" s="6"/>
      <c r="R53" s="6"/>
    </row>
    <row r="54" spans="1:18" x14ac:dyDescent="0.25">
      <c r="A54" s="14" t="s">
        <v>30</v>
      </c>
      <c r="B54" s="6" t="s">
        <v>237</v>
      </c>
      <c r="C54" s="6" t="s">
        <v>70</v>
      </c>
      <c r="D54" s="6" t="s">
        <v>23</v>
      </c>
      <c r="E54" s="6" t="s">
        <v>26</v>
      </c>
      <c r="F54" s="6" t="s">
        <v>19</v>
      </c>
      <c r="G54" s="7">
        <v>21142</v>
      </c>
      <c r="H54" s="8">
        <f t="shared" si="6"/>
        <v>0.47366416489302116</v>
      </c>
      <c r="I54" s="6" t="s">
        <v>20</v>
      </c>
      <c r="J54" s="7">
        <v>23439</v>
      </c>
      <c r="K54" s="8">
        <f t="shared" si="7"/>
        <v>0.65073988728171239</v>
      </c>
      <c r="L54" s="6" t="s">
        <v>21</v>
      </c>
      <c r="M54" s="7">
        <v>44635</v>
      </c>
      <c r="N54" s="7">
        <v>36019</v>
      </c>
      <c r="O54" s="8">
        <f t="shared" si="8"/>
        <v>0.19303237369777082</v>
      </c>
      <c r="P54" s="15">
        <v>1996</v>
      </c>
      <c r="Q54" s="6"/>
      <c r="R54" s="6"/>
    </row>
    <row r="55" spans="1:18" x14ac:dyDescent="0.25">
      <c r="A55" s="14" t="s">
        <v>76</v>
      </c>
      <c r="B55" s="6" t="s">
        <v>77</v>
      </c>
      <c r="C55" s="6" t="s">
        <v>78</v>
      </c>
      <c r="D55" s="6" t="s">
        <v>17</v>
      </c>
      <c r="E55" s="6" t="s">
        <v>26</v>
      </c>
      <c r="F55" s="6" t="s">
        <v>19</v>
      </c>
      <c r="G55" s="7">
        <v>8614</v>
      </c>
      <c r="H55" s="8">
        <f t="shared" si="6"/>
        <v>0.31940375987244612</v>
      </c>
      <c r="I55" s="6" t="s">
        <v>21</v>
      </c>
      <c r="J55" s="7">
        <v>2705</v>
      </c>
      <c r="K55" s="8">
        <f t="shared" si="7"/>
        <v>0.54957334416903703</v>
      </c>
      <c r="L55" s="6" t="s">
        <v>20</v>
      </c>
      <c r="M55" s="7">
        <v>26969</v>
      </c>
      <c r="N55" s="7">
        <v>4922</v>
      </c>
      <c r="O55" s="8">
        <f t="shared" si="8"/>
        <v>0.81749415996143726</v>
      </c>
      <c r="P55" s="15">
        <v>2012</v>
      </c>
      <c r="Q55" s="6"/>
      <c r="R55" s="6"/>
    </row>
    <row r="56" spans="1:18" x14ac:dyDescent="0.25">
      <c r="A56" s="14" t="s">
        <v>43</v>
      </c>
      <c r="B56" s="6" t="s">
        <v>77</v>
      </c>
      <c r="C56" s="6" t="s">
        <v>138</v>
      </c>
      <c r="D56" s="6" t="s">
        <v>17</v>
      </c>
      <c r="E56" s="6" t="s">
        <v>26</v>
      </c>
      <c r="F56" s="6" t="s">
        <v>19</v>
      </c>
      <c r="G56" s="7">
        <v>12008</v>
      </c>
      <c r="H56" s="8">
        <f t="shared" si="6"/>
        <v>0.42401129943502824</v>
      </c>
      <c r="I56" s="6" t="s">
        <v>20</v>
      </c>
      <c r="J56" s="7">
        <v>12059</v>
      </c>
      <c r="K56" s="8">
        <f t="shared" si="7"/>
        <v>0.5681239988693112</v>
      </c>
      <c r="L56" s="6" t="s">
        <v>21</v>
      </c>
      <c r="M56" s="7">
        <v>28320</v>
      </c>
      <c r="N56" s="7">
        <v>21226</v>
      </c>
      <c r="O56" s="8">
        <f t="shared" si="8"/>
        <v>0.2504943502824859</v>
      </c>
      <c r="P56" s="15">
        <v>2012</v>
      </c>
      <c r="Q56" s="6"/>
      <c r="R56" s="6"/>
    </row>
    <row r="57" spans="1:18" x14ac:dyDescent="0.25">
      <c r="A57" s="14" t="s">
        <v>43</v>
      </c>
      <c r="B57" s="6" t="s">
        <v>77</v>
      </c>
      <c r="C57" s="6" t="s">
        <v>139</v>
      </c>
      <c r="D57" s="6" t="s">
        <v>23</v>
      </c>
      <c r="E57" s="6" t="s">
        <v>26</v>
      </c>
      <c r="F57" s="6" t="s">
        <v>19</v>
      </c>
      <c r="G57" s="7">
        <v>31793</v>
      </c>
      <c r="H57" s="8">
        <f t="shared" si="6"/>
        <v>0.46137659812216109</v>
      </c>
      <c r="I57" s="6" t="s">
        <v>20</v>
      </c>
      <c r="J57" s="7">
        <v>25105</v>
      </c>
      <c r="K57" s="8">
        <f t="shared" si="7"/>
        <v>0.57016647362085804</v>
      </c>
      <c r="L57" s="6" t="s">
        <v>20</v>
      </c>
      <c r="M57" s="7">
        <v>68909</v>
      </c>
      <c r="N57" s="7">
        <v>44031</v>
      </c>
      <c r="O57" s="8">
        <f t="shared" si="8"/>
        <v>0.36102686151300989</v>
      </c>
      <c r="P57" s="15">
        <v>2012</v>
      </c>
      <c r="Q57" s="6"/>
      <c r="R57" s="6"/>
    </row>
    <row r="58" spans="1:18" x14ac:dyDescent="0.25">
      <c r="A58" s="14" t="s">
        <v>15</v>
      </c>
      <c r="B58" s="6" t="s">
        <v>77</v>
      </c>
      <c r="C58" s="6" t="s">
        <v>16</v>
      </c>
      <c r="D58" s="6" t="s">
        <v>17</v>
      </c>
      <c r="E58" s="6" t="s">
        <v>18</v>
      </c>
      <c r="F58" s="6" t="s">
        <v>19</v>
      </c>
      <c r="G58" s="7">
        <v>36266</v>
      </c>
      <c r="H58" s="8">
        <f t="shared" si="6"/>
        <v>0.48560563455718914</v>
      </c>
      <c r="I58" s="6" t="s">
        <v>20</v>
      </c>
      <c r="J58" s="7">
        <v>39157</v>
      </c>
      <c r="K58" s="8">
        <f t="shared" si="7"/>
        <v>0.60017166592584648</v>
      </c>
      <c r="L58" s="6" t="s">
        <v>21</v>
      </c>
      <c r="M58" s="7">
        <v>74682</v>
      </c>
      <c r="N58" s="7">
        <v>65243</v>
      </c>
      <c r="O58" s="8">
        <f t="shared" si="8"/>
        <v>0.12638922364157359</v>
      </c>
      <c r="P58" s="15">
        <v>2010</v>
      </c>
      <c r="Q58" s="6"/>
      <c r="R58" s="6"/>
    </row>
    <row r="59" spans="1:18" x14ac:dyDescent="0.25">
      <c r="A59" s="14" t="s">
        <v>27</v>
      </c>
      <c r="B59" s="6" t="s">
        <v>77</v>
      </c>
      <c r="C59" s="6" t="s">
        <v>59</v>
      </c>
      <c r="D59" s="6" t="s">
        <v>23</v>
      </c>
      <c r="E59" s="6" t="s">
        <v>18</v>
      </c>
      <c r="F59" s="6" t="s">
        <v>24</v>
      </c>
      <c r="G59" s="7">
        <v>30420</v>
      </c>
      <c r="H59" s="8">
        <f t="shared" si="6"/>
        <v>0.39727315467795016</v>
      </c>
      <c r="I59" s="6" t="s">
        <v>20</v>
      </c>
      <c r="J59" s="7">
        <v>36983</v>
      </c>
      <c r="K59" s="8">
        <f t="shared" si="7"/>
        <v>0.53750454182108853</v>
      </c>
      <c r="L59" s="6" t="s">
        <v>20</v>
      </c>
      <c r="M59" s="7">
        <v>76572</v>
      </c>
      <c r="N59" s="7">
        <v>68805</v>
      </c>
      <c r="O59" s="8">
        <f t="shared" si="8"/>
        <v>0.10143394452280206</v>
      </c>
      <c r="P59" s="15">
        <v>2010</v>
      </c>
      <c r="Q59" s="6"/>
      <c r="R59" s="6"/>
    </row>
    <row r="60" spans="1:18" x14ac:dyDescent="0.25">
      <c r="A60" s="14" t="s">
        <v>38</v>
      </c>
      <c r="B60" s="6" t="s">
        <v>77</v>
      </c>
      <c r="C60" s="6" t="s">
        <v>108</v>
      </c>
      <c r="D60" s="6" t="s">
        <v>17</v>
      </c>
      <c r="E60" s="6" t="s">
        <v>26</v>
      </c>
      <c r="F60" s="6" t="s">
        <v>24</v>
      </c>
      <c r="G60" s="7">
        <v>2190</v>
      </c>
      <c r="H60" s="8">
        <f t="shared" si="6"/>
        <v>0.34745359352689198</v>
      </c>
      <c r="I60" s="6" t="s">
        <v>20</v>
      </c>
      <c r="J60" s="7">
        <v>3092</v>
      </c>
      <c r="K60" s="8">
        <f t="shared" si="7"/>
        <v>0.58383685800604235</v>
      </c>
      <c r="L60" s="6" t="s">
        <v>20</v>
      </c>
      <c r="M60" s="7">
        <v>6303</v>
      </c>
      <c r="N60" s="7">
        <v>5296</v>
      </c>
      <c r="O60" s="8">
        <f t="shared" si="8"/>
        <v>0.15976519117880375</v>
      </c>
      <c r="P60" s="15">
        <v>2010</v>
      </c>
      <c r="Q60" s="6"/>
      <c r="R60" s="6"/>
    </row>
    <row r="61" spans="1:18" x14ac:dyDescent="0.25">
      <c r="A61" s="14" t="s">
        <v>43</v>
      </c>
      <c r="B61" s="6" t="s">
        <v>77</v>
      </c>
      <c r="C61" s="6" t="s">
        <v>140</v>
      </c>
      <c r="D61" s="6" t="s">
        <v>17</v>
      </c>
      <c r="E61" s="6" t="s">
        <v>26</v>
      </c>
      <c r="F61" s="6" t="s">
        <v>19</v>
      </c>
      <c r="G61" s="7">
        <v>8161</v>
      </c>
      <c r="H61" s="8">
        <f t="shared" si="6"/>
        <v>0.33560883332647939</v>
      </c>
      <c r="I61" s="6" t="s">
        <v>20</v>
      </c>
      <c r="J61" s="7">
        <v>7492</v>
      </c>
      <c r="K61" s="8">
        <f t="shared" si="7"/>
        <v>0.67271257968932385</v>
      </c>
      <c r="L61" s="6" t="s">
        <v>20</v>
      </c>
      <c r="M61" s="7">
        <v>24317</v>
      </c>
      <c r="N61" s="7">
        <v>11137</v>
      </c>
      <c r="O61" s="8">
        <f t="shared" si="8"/>
        <v>0.54200764896985643</v>
      </c>
      <c r="P61" s="15">
        <v>2010</v>
      </c>
      <c r="Q61" s="6"/>
      <c r="R61" s="6"/>
    </row>
    <row r="62" spans="1:18" x14ac:dyDescent="0.25">
      <c r="A62" s="14" t="s">
        <v>15</v>
      </c>
      <c r="B62" s="6" t="s">
        <v>77</v>
      </c>
      <c r="C62" s="6" t="s">
        <v>28</v>
      </c>
      <c r="D62" s="6" t="s">
        <v>17</v>
      </c>
      <c r="E62" s="6" t="s">
        <v>26</v>
      </c>
      <c r="F62" s="6" t="s">
        <v>19</v>
      </c>
      <c r="G62" s="7">
        <v>20131</v>
      </c>
      <c r="H62" s="8">
        <f t="shared" si="6"/>
        <v>0.35482506389354013</v>
      </c>
      <c r="I62" s="6" t="s">
        <v>20</v>
      </c>
      <c r="J62" s="7">
        <v>24725</v>
      </c>
      <c r="K62" s="8">
        <f t="shared" si="7"/>
        <v>0.53112648221343872</v>
      </c>
      <c r="L62" s="6" t="s">
        <v>20</v>
      </c>
      <c r="M62" s="7">
        <v>56735</v>
      </c>
      <c r="N62" s="7">
        <v>46552</v>
      </c>
      <c r="O62" s="8">
        <f t="shared" si="8"/>
        <v>0.17948356393760465</v>
      </c>
      <c r="P62" s="15">
        <v>2008</v>
      </c>
      <c r="Q62" s="6"/>
      <c r="R62" s="6"/>
    </row>
    <row r="63" spans="1:18" x14ac:dyDescent="0.25">
      <c r="A63" s="14" t="s">
        <v>43</v>
      </c>
      <c r="B63" s="6" t="s">
        <v>77</v>
      </c>
      <c r="C63" s="6" t="s">
        <v>144</v>
      </c>
      <c r="D63" s="6" t="s">
        <v>23</v>
      </c>
      <c r="E63" s="6" t="s">
        <v>26</v>
      </c>
      <c r="F63" s="6" t="s">
        <v>19</v>
      </c>
      <c r="G63" s="7">
        <v>39837</v>
      </c>
      <c r="H63" s="8">
        <f t="shared" si="6"/>
        <v>0.44886760563380279</v>
      </c>
      <c r="I63" s="6" t="s">
        <v>20</v>
      </c>
      <c r="J63" s="7">
        <v>35410</v>
      </c>
      <c r="K63" s="8">
        <f t="shared" si="7"/>
        <v>0.56754980686316936</v>
      </c>
      <c r="L63" s="6" t="s">
        <v>21</v>
      </c>
      <c r="M63" s="7">
        <v>88750</v>
      </c>
      <c r="N63" s="7">
        <v>62391</v>
      </c>
      <c r="O63" s="8">
        <f t="shared" si="8"/>
        <v>0.29700281690140845</v>
      </c>
      <c r="P63" s="15">
        <v>2000</v>
      </c>
      <c r="Q63" s="6"/>
      <c r="R63" s="6"/>
    </row>
    <row r="64" spans="1:18" x14ac:dyDescent="0.25">
      <c r="A64" s="14" t="s">
        <v>43</v>
      </c>
      <c r="B64" s="6" t="s">
        <v>77</v>
      </c>
      <c r="C64" s="6" t="s">
        <v>146</v>
      </c>
      <c r="D64" s="6" t="s">
        <v>23</v>
      </c>
      <c r="E64" s="6" t="s">
        <v>26</v>
      </c>
      <c r="F64" s="6" t="s">
        <v>49</v>
      </c>
      <c r="G64" s="7">
        <v>19846</v>
      </c>
      <c r="H64" s="8">
        <f t="shared" si="6"/>
        <v>0.3117744089231011</v>
      </c>
      <c r="I64" s="6" t="s">
        <v>20</v>
      </c>
      <c r="J64" s="7">
        <v>19977</v>
      </c>
      <c r="K64" s="8">
        <f t="shared" si="7"/>
        <v>0.51518980812873938</v>
      </c>
      <c r="L64" s="6" t="s">
        <v>20</v>
      </c>
      <c r="M64" s="7">
        <v>63655</v>
      </c>
      <c r="N64" s="7">
        <v>38776</v>
      </c>
      <c r="O64" s="8">
        <f t="shared" si="8"/>
        <v>0.39084125363286465</v>
      </c>
      <c r="P64" s="15">
        <v>1998</v>
      </c>
      <c r="Q64" s="6"/>
      <c r="R64" s="6"/>
    </row>
    <row r="65" spans="1:18" x14ac:dyDescent="0.25">
      <c r="A65" s="14" t="s">
        <v>27</v>
      </c>
      <c r="B65" s="6" t="s">
        <v>77</v>
      </c>
      <c r="C65" s="6" t="s">
        <v>65</v>
      </c>
      <c r="D65" s="6" t="s">
        <v>23</v>
      </c>
      <c r="E65" s="6" t="s">
        <v>26</v>
      </c>
      <c r="F65" s="6" t="s">
        <v>19</v>
      </c>
      <c r="G65" s="7">
        <v>24732</v>
      </c>
      <c r="H65" s="8">
        <f t="shared" si="6"/>
        <v>0.32411605902550256</v>
      </c>
      <c r="I65" s="6" t="s">
        <v>21</v>
      </c>
      <c r="J65" s="7">
        <v>31435</v>
      </c>
      <c r="K65" s="8">
        <f t="shared" si="7"/>
        <v>0.51317421966827736</v>
      </c>
      <c r="L65" s="6" t="s">
        <v>21</v>
      </c>
      <c r="M65" s="7">
        <v>76306</v>
      </c>
      <c r="N65" s="7">
        <v>61256</v>
      </c>
      <c r="O65" s="8">
        <f t="shared" si="8"/>
        <v>0.19723219668178124</v>
      </c>
      <c r="P65" s="15">
        <v>1996</v>
      </c>
      <c r="Q65" s="6"/>
      <c r="R65" s="6"/>
    </row>
    <row r="66" spans="1:18" x14ac:dyDescent="0.25">
      <c r="A66" s="14" t="s">
        <v>27</v>
      </c>
      <c r="B66" s="6" t="s">
        <v>77</v>
      </c>
      <c r="C66" s="6" t="s">
        <v>66</v>
      </c>
      <c r="D66" s="6" t="s">
        <v>17</v>
      </c>
      <c r="E66" s="6" t="s">
        <v>26</v>
      </c>
      <c r="F66" s="6" t="s">
        <v>19</v>
      </c>
      <c r="G66" s="7">
        <v>5422</v>
      </c>
      <c r="H66" s="8">
        <f t="shared" si="6"/>
        <v>0.38987560221471201</v>
      </c>
      <c r="I66" s="6" t="s">
        <v>20</v>
      </c>
      <c r="J66" s="7">
        <v>5991</v>
      </c>
      <c r="K66" s="8">
        <f t="shared" si="7"/>
        <v>0.69598048327137552</v>
      </c>
      <c r="L66" s="6" t="s">
        <v>20</v>
      </c>
      <c r="M66" s="7">
        <v>13907</v>
      </c>
      <c r="N66" s="7">
        <v>8608</v>
      </c>
      <c r="O66" s="8">
        <f t="shared" si="8"/>
        <v>0.38103113539943911</v>
      </c>
      <c r="P66" s="15">
        <v>1996</v>
      </c>
      <c r="Q66" s="6"/>
      <c r="R66" s="6"/>
    </row>
    <row r="67" spans="1:18" x14ac:dyDescent="0.25">
      <c r="A67" s="14" t="s">
        <v>30</v>
      </c>
      <c r="B67" s="6" t="s">
        <v>77</v>
      </c>
      <c r="C67" s="6" t="s">
        <v>68</v>
      </c>
      <c r="D67" s="6" t="s">
        <v>23</v>
      </c>
      <c r="E67" s="6" t="s">
        <v>26</v>
      </c>
      <c r="F67" s="6" t="s">
        <v>19</v>
      </c>
      <c r="G67" s="7">
        <v>68588</v>
      </c>
      <c r="H67" s="8">
        <f t="shared" si="6"/>
        <v>0.48415628419157875</v>
      </c>
      <c r="I67" s="6" t="s">
        <v>20</v>
      </c>
      <c r="J67" s="7">
        <v>75587</v>
      </c>
      <c r="K67" s="8">
        <f t="shared" si="7"/>
        <v>0.64458827943784969</v>
      </c>
      <c r="L67" s="6" t="s">
        <v>21</v>
      </c>
      <c r="M67" s="7">
        <v>141665</v>
      </c>
      <c r="N67" s="7">
        <v>117264</v>
      </c>
      <c r="O67" s="8">
        <f t="shared" si="8"/>
        <v>0.17224437934563935</v>
      </c>
      <c r="P67" s="15">
        <v>1996</v>
      </c>
      <c r="Q67" s="6"/>
      <c r="R67" s="6"/>
    </row>
    <row r="68" spans="1:18" x14ac:dyDescent="0.25">
      <c r="A68" s="14" t="s">
        <v>30</v>
      </c>
      <c r="B68" s="6" t="s">
        <v>77</v>
      </c>
      <c r="C68" s="6" t="s">
        <v>71</v>
      </c>
      <c r="D68" s="6" t="s">
        <v>17</v>
      </c>
      <c r="E68" s="6" t="s">
        <v>26</v>
      </c>
      <c r="F68" s="6" t="s">
        <v>49</v>
      </c>
      <c r="G68" s="7">
        <v>10961</v>
      </c>
      <c r="H68" s="8">
        <f t="shared" si="6"/>
        <v>0.47681398990777796</v>
      </c>
      <c r="I68" s="6" t="s">
        <v>20</v>
      </c>
      <c r="J68" s="7">
        <v>7803</v>
      </c>
      <c r="K68" s="8">
        <f t="shared" si="7"/>
        <v>0.50794167426116388</v>
      </c>
      <c r="L68" s="6" t="s">
        <v>20</v>
      </c>
      <c r="M68" s="7">
        <v>22988</v>
      </c>
      <c r="N68" s="7">
        <v>15362</v>
      </c>
      <c r="O68" s="8">
        <f t="shared" si="8"/>
        <v>0.33173829824256135</v>
      </c>
      <c r="P68" s="15">
        <v>1996</v>
      </c>
      <c r="Q68" s="6"/>
      <c r="R68" s="6"/>
    </row>
    <row r="69" spans="1:18" x14ac:dyDescent="0.25">
      <c r="A69" s="14" t="s">
        <v>47</v>
      </c>
      <c r="B69" s="6" t="s">
        <v>77</v>
      </c>
      <c r="C69" s="6" t="s">
        <v>219</v>
      </c>
      <c r="D69" s="6" t="s">
        <v>17</v>
      </c>
      <c r="E69" s="6" t="s">
        <v>26</v>
      </c>
      <c r="F69" s="6" t="s">
        <v>49</v>
      </c>
      <c r="G69" s="7">
        <v>7094</v>
      </c>
      <c r="H69" s="8">
        <f t="shared" si="6"/>
        <v>0.31010666200384684</v>
      </c>
      <c r="I69" s="6" t="s">
        <v>21</v>
      </c>
      <c r="J69" s="7">
        <v>7405</v>
      </c>
      <c r="K69" s="8">
        <f t="shared" si="7"/>
        <v>0.66832129963898912</v>
      </c>
      <c r="L69" s="6" t="s">
        <v>20</v>
      </c>
      <c r="M69" s="7">
        <v>22876</v>
      </c>
      <c r="N69" s="7">
        <v>11080</v>
      </c>
      <c r="O69" s="8">
        <f t="shared" si="8"/>
        <v>0.5156495890890016</v>
      </c>
      <c r="P69" s="15">
        <v>1996</v>
      </c>
      <c r="Q69" s="6"/>
      <c r="R69" s="6"/>
    </row>
    <row r="70" spans="1:18" x14ac:dyDescent="0.25">
      <c r="A70" s="14" t="s">
        <v>43</v>
      </c>
      <c r="B70" s="6" t="s">
        <v>77</v>
      </c>
      <c r="C70" s="6" t="s">
        <v>148</v>
      </c>
      <c r="D70" s="6" t="s">
        <v>23</v>
      </c>
      <c r="E70" s="6" t="s">
        <v>26</v>
      </c>
      <c r="F70" s="6" t="s">
        <v>49</v>
      </c>
      <c r="G70" s="7">
        <v>25856</v>
      </c>
      <c r="H70" s="8">
        <f t="shared" ref="H70:H103" si="9">G70/M70</f>
        <v>0.27013247523924944</v>
      </c>
      <c r="I70" s="6" t="s">
        <v>21</v>
      </c>
      <c r="J70" s="7">
        <v>47791</v>
      </c>
      <c r="K70" s="8">
        <f t="shared" ref="K70:K103" si="10">J70/N70</f>
        <v>0.51399225639922563</v>
      </c>
      <c r="L70" s="6" t="s">
        <v>20</v>
      </c>
      <c r="M70" s="7">
        <v>95716</v>
      </c>
      <c r="N70" s="7">
        <v>92980</v>
      </c>
      <c r="O70" s="8">
        <f t="shared" ref="O70:O103" si="11">(M70-N70)/M70</f>
        <v>2.8584562664549291E-2</v>
      </c>
      <c r="P70" s="15">
        <v>1994</v>
      </c>
      <c r="Q70" s="6"/>
      <c r="R70" s="6"/>
    </row>
    <row r="71" spans="1:18" x14ac:dyDescent="0.25">
      <c r="A71" s="14" t="s">
        <v>47</v>
      </c>
      <c r="B71" s="6" t="s">
        <v>232</v>
      </c>
      <c r="C71" s="6" t="s">
        <v>188</v>
      </c>
      <c r="D71" s="6" t="s">
        <v>17</v>
      </c>
      <c r="E71" s="6" t="s">
        <v>26</v>
      </c>
      <c r="F71" s="6" t="s">
        <v>19</v>
      </c>
      <c r="G71" s="7">
        <v>3838</v>
      </c>
      <c r="H71" s="8">
        <f t="shared" si="9"/>
        <v>0.32459404600811909</v>
      </c>
      <c r="I71" s="6" t="s">
        <v>20</v>
      </c>
      <c r="J71" s="7">
        <v>2430</v>
      </c>
      <c r="K71" s="8">
        <f t="shared" si="10"/>
        <v>0.71744906997342783</v>
      </c>
      <c r="L71" s="6" t="s">
        <v>20</v>
      </c>
      <c r="M71" s="7">
        <v>11824</v>
      </c>
      <c r="N71" s="7">
        <v>3387</v>
      </c>
      <c r="O71" s="8">
        <f t="shared" si="11"/>
        <v>0.71354871447902568</v>
      </c>
      <c r="P71" s="15">
        <v>2010</v>
      </c>
      <c r="Q71" s="6"/>
      <c r="R71" s="6"/>
    </row>
    <row r="72" spans="1:18" x14ac:dyDescent="0.25">
      <c r="A72" s="14" t="s">
        <v>47</v>
      </c>
      <c r="B72" s="6" t="s">
        <v>232</v>
      </c>
      <c r="C72" s="6" t="s">
        <v>210</v>
      </c>
      <c r="D72" s="6" t="s">
        <v>23</v>
      </c>
      <c r="E72" s="6" t="s">
        <v>26</v>
      </c>
      <c r="F72" s="6" t="s">
        <v>211</v>
      </c>
      <c r="G72" s="7">
        <v>9482</v>
      </c>
      <c r="H72" s="8">
        <f t="shared" si="9"/>
        <v>0.43946978123841307</v>
      </c>
      <c r="I72" s="6" t="s">
        <v>20</v>
      </c>
      <c r="J72" s="7">
        <v>13439</v>
      </c>
      <c r="K72" s="8">
        <f t="shared" si="10"/>
        <v>0.62137044571851308</v>
      </c>
      <c r="L72" s="6" t="s">
        <v>21</v>
      </c>
      <c r="M72" s="7">
        <v>21576</v>
      </c>
      <c r="N72" s="7">
        <v>21628</v>
      </c>
      <c r="O72" s="8">
        <f t="shared" si="11"/>
        <v>-2.410085279940675E-3</v>
      </c>
      <c r="P72" s="15">
        <v>1998</v>
      </c>
      <c r="Q72" s="6"/>
      <c r="R72" s="6"/>
    </row>
    <row r="73" spans="1:18" x14ac:dyDescent="0.25">
      <c r="A73" s="14" t="s">
        <v>47</v>
      </c>
      <c r="B73" s="6" t="s">
        <v>232</v>
      </c>
      <c r="C73" s="6" t="s">
        <v>222</v>
      </c>
      <c r="D73" s="6" t="s">
        <v>17</v>
      </c>
      <c r="E73" s="6" t="s">
        <v>26</v>
      </c>
      <c r="F73" s="6" t="s">
        <v>49</v>
      </c>
      <c r="G73" s="7">
        <v>6274</v>
      </c>
      <c r="H73" s="8">
        <f t="shared" si="9"/>
        <v>0.3941697556072124</v>
      </c>
      <c r="I73" s="6" t="s">
        <v>20</v>
      </c>
      <c r="J73" s="7">
        <v>3432</v>
      </c>
      <c r="K73" s="8">
        <f t="shared" si="10"/>
        <v>0.56438085841144547</v>
      </c>
      <c r="L73" s="6" t="s">
        <v>20</v>
      </c>
      <c r="M73" s="7">
        <v>15917</v>
      </c>
      <c r="N73" s="7">
        <v>6081</v>
      </c>
      <c r="O73" s="8">
        <f t="shared" si="11"/>
        <v>0.61795564490796007</v>
      </c>
      <c r="P73" s="15">
        <v>1996</v>
      </c>
      <c r="Q73" s="6"/>
      <c r="R73" s="6"/>
    </row>
    <row r="74" spans="1:18" x14ac:dyDescent="0.25">
      <c r="A74" s="14" t="s">
        <v>47</v>
      </c>
      <c r="B74" s="6" t="s">
        <v>233</v>
      </c>
      <c r="C74" s="6" t="s">
        <v>192</v>
      </c>
      <c r="D74" s="6" t="s">
        <v>17</v>
      </c>
      <c r="E74" s="6" t="s">
        <v>26</v>
      </c>
      <c r="F74" s="6" t="s">
        <v>19</v>
      </c>
      <c r="G74" s="7">
        <v>11634</v>
      </c>
      <c r="H74" s="8">
        <f t="shared" si="9"/>
        <v>0.20714336585713269</v>
      </c>
      <c r="I74" s="6" t="s">
        <v>21</v>
      </c>
      <c r="J74" s="7">
        <v>15511</v>
      </c>
      <c r="K74" s="8">
        <f t="shared" si="10"/>
        <v>0.68523590740413498</v>
      </c>
      <c r="L74" s="6" t="s">
        <v>21</v>
      </c>
      <c r="M74" s="7">
        <v>56164</v>
      </c>
      <c r="N74" s="7">
        <v>22636</v>
      </c>
      <c r="O74" s="8">
        <f t="shared" si="11"/>
        <v>0.59696602806067944</v>
      </c>
      <c r="P74" s="15">
        <v>2008</v>
      </c>
      <c r="Q74" s="6"/>
      <c r="R74" s="6"/>
    </row>
    <row r="75" spans="1:18" x14ac:dyDescent="0.25">
      <c r="A75" s="14" t="s">
        <v>47</v>
      </c>
      <c r="B75" s="34" t="s">
        <v>167</v>
      </c>
      <c r="C75" s="34" t="s">
        <v>352</v>
      </c>
      <c r="D75" s="34" t="s">
        <v>17</v>
      </c>
      <c r="E75" s="34" t="s">
        <v>26</v>
      </c>
      <c r="F75" s="34" t="s">
        <v>24</v>
      </c>
      <c r="G75" s="7">
        <v>10496</v>
      </c>
      <c r="H75" s="8">
        <f t="shared" si="9"/>
        <v>0.40961598501404933</v>
      </c>
      <c r="I75" s="34" t="s">
        <v>20</v>
      </c>
      <c r="J75" s="7">
        <v>8699</v>
      </c>
      <c r="K75" s="8">
        <f t="shared" si="10"/>
        <v>0.59464078200833959</v>
      </c>
      <c r="L75" s="34" t="s">
        <v>21</v>
      </c>
      <c r="M75" s="7">
        <v>25624</v>
      </c>
      <c r="N75" s="7">
        <v>14629</v>
      </c>
      <c r="O75" s="8">
        <f t="shared" si="11"/>
        <v>0.42908991570402749</v>
      </c>
      <c r="P75" s="15">
        <v>2014</v>
      </c>
      <c r="Q75" s="6"/>
      <c r="R75" s="6"/>
    </row>
    <row r="76" spans="1:18" x14ac:dyDescent="0.25">
      <c r="A76" s="14" t="s">
        <v>47</v>
      </c>
      <c r="B76" s="6" t="s">
        <v>167</v>
      </c>
      <c r="C76" s="6" t="s">
        <v>168</v>
      </c>
      <c r="D76" s="6" t="s">
        <v>23</v>
      </c>
      <c r="E76" s="6" t="s">
        <v>26</v>
      </c>
      <c r="F76" s="6" t="s">
        <v>211</v>
      </c>
      <c r="G76" s="7">
        <v>16202</v>
      </c>
      <c r="H76" s="8">
        <f t="shared" si="9"/>
        <v>0.40832682275258952</v>
      </c>
      <c r="I76" s="6" t="s">
        <v>21</v>
      </c>
      <c r="J76" s="7">
        <v>15815</v>
      </c>
      <c r="K76" s="8">
        <f t="shared" si="10"/>
        <v>0.54812324541642121</v>
      </c>
      <c r="L76" s="6" t="s">
        <v>21</v>
      </c>
      <c r="M76" s="7">
        <v>39679</v>
      </c>
      <c r="N76" s="7">
        <v>28853</v>
      </c>
      <c r="O76" s="8">
        <f t="shared" si="11"/>
        <v>0.272839537286726</v>
      </c>
      <c r="P76" s="15">
        <v>2012</v>
      </c>
      <c r="Q76" s="6"/>
      <c r="R76" s="6"/>
    </row>
    <row r="77" spans="1:18" x14ac:dyDescent="0.25">
      <c r="A77" s="14" t="s">
        <v>47</v>
      </c>
      <c r="B77" s="6" t="s">
        <v>167</v>
      </c>
      <c r="C77" s="6" t="s">
        <v>189</v>
      </c>
      <c r="D77" s="6" t="s">
        <v>17</v>
      </c>
      <c r="E77" s="6" t="s">
        <v>26</v>
      </c>
      <c r="F77" s="6" t="s">
        <v>19</v>
      </c>
      <c r="G77" s="7">
        <v>9250</v>
      </c>
      <c r="H77" s="8">
        <f t="shared" si="9"/>
        <v>0.32159371414664673</v>
      </c>
      <c r="I77" s="6" t="s">
        <v>21</v>
      </c>
      <c r="J77" s="7">
        <v>7210</v>
      </c>
      <c r="K77" s="8">
        <f t="shared" si="10"/>
        <v>0.52635421229376556</v>
      </c>
      <c r="L77" s="6" t="s">
        <v>21</v>
      </c>
      <c r="M77" s="7">
        <v>28763</v>
      </c>
      <c r="N77" s="7">
        <v>13698</v>
      </c>
      <c r="O77" s="8">
        <f t="shared" si="11"/>
        <v>0.52376316795883604</v>
      </c>
      <c r="P77" s="15">
        <v>2010</v>
      </c>
      <c r="Q77" s="6"/>
      <c r="R77" s="6"/>
    </row>
    <row r="78" spans="1:18" x14ac:dyDescent="0.25">
      <c r="A78" s="14" t="s">
        <v>47</v>
      </c>
      <c r="B78" s="6" t="s">
        <v>167</v>
      </c>
      <c r="C78" s="6" t="s">
        <v>212</v>
      </c>
      <c r="D78" s="6" t="s">
        <v>23</v>
      </c>
      <c r="E78" s="6" t="s">
        <v>26</v>
      </c>
      <c r="F78" s="6" t="s">
        <v>49</v>
      </c>
      <c r="G78" s="7">
        <v>20686</v>
      </c>
      <c r="H78" s="8">
        <f t="shared" si="9"/>
        <v>0.44988147278223611</v>
      </c>
      <c r="I78" s="6" t="s">
        <v>20</v>
      </c>
      <c r="J78" s="7">
        <v>9172</v>
      </c>
      <c r="K78" s="8">
        <f t="shared" si="10"/>
        <v>0.52688419117647056</v>
      </c>
      <c r="L78" s="6" t="s">
        <v>20</v>
      </c>
      <c r="M78" s="7">
        <v>45981</v>
      </c>
      <c r="N78" s="7">
        <v>17408</v>
      </c>
      <c r="O78" s="8">
        <f t="shared" si="11"/>
        <v>0.62140884278288855</v>
      </c>
      <c r="P78" s="15">
        <v>1998</v>
      </c>
      <c r="Q78" s="6"/>
      <c r="R78" s="6"/>
    </row>
    <row r="79" spans="1:18" x14ac:dyDescent="0.25">
      <c r="A79" s="14" t="s">
        <v>47</v>
      </c>
      <c r="B79" s="6" t="s">
        <v>167</v>
      </c>
      <c r="C79" s="6" t="s">
        <v>217</v>
      </c>
      <c r="D79" s="6" t="s">
        <v>23</v>
      </c>
      <c r="E79" s="6" t="s">
        <v>26</v>
      </c>
      <c r="F79" s="6" t="s">
        <v>49</v>
      </c>
      <c r="G79" s="7">
        <v>17837</v>
      </c>
      <c r="H79" s="8">
        <f t="shared" si="9"/>
        <v>0.39874365680817292</v>
      </c>
      <c r="I79" s="6" t="s">
        <v>20</v>
      </c>
      <c r="J79" s="7">
        <v>9384</v>
      </c>
      <c r="K79" s="8">
        <f t="shared" si="10"/>
        <v>0.50683229813664599</v>
      </c>
      <c r="L79" s="6" t="s">
        <v>20</v>
      </c>
      <c r="M79" s="7">
        <v>44733</v>
      </c>
      <c r="N79" s="7">
        <v>18515</v>
      </c>
      <c r="O79" s="8">
        <f t="shared" si="11"/>
        <v>0.58609974739006998</v>
      </c>
      <c r="P79" s="15">
        <v>1996</v>
      </c>
      <c r="Q79" s="6"/>
      <c r="R79" s="6"/>
    </row>
    <row r="80" spans="1:18" x14ac:dyDescent="0.25">
      <c r="A80" s="14" t="s">
        <v>47</v>
      </c>
      <c r="B80" s="6" t="s">
        <v>236</v>
      </c>
      <c r="C80" s="6" t="s">
        <v>208</v>
      </c>
      <c r="D80" s="6" t="s">
        <v>17</v>
      </c>
      <c r="E80" s="6" t="s">
        <v>26</v>
      </c>
      <c r="F80" s="6" t="s">
        <v>19</v>
      </c>
      <c r="G80" s="7">
        <v>5551</v>
      </c>
      <c r="H80" s="8">
        <f t="shared" si="9"/>
        <v>0.32861709685058016</v>
      </c>
      <c r="I80" s="6" t="s">
        <v>20</v>
      </c>
      <c r="J80" s="7">
        <v>2240</v>
      </c>
      <c r="K80" s="8">
        <f t="shared" si="10"/>
        <v>0.62032677928551649</v>
      </c>
      <c r="L80" s="6" t="s">
        <v>20</v>
      </c>
      <c r="M80" s="7">
        <v>16892</v>
      </c>
      <c r="N80" s="7">
        <v>3611</v>
      </c>
      <c r="O80" s="8">
        <f t="shared" si="11"/>
        <v>0.78623016812692403</v>
      </c>
      <c r="P80" s="15">
        <v>2000</v>
      </c>
      <c r="Q80" s="6"/>
      <c r="R80" s="6"/>
    </row>
    <row r="81" spans="1:18" x14ac:dyDescent="0.25">
      <c r="A81" s="14" t="s">
        <v>47</v>
      </c>
      <c r="B81" s="6" t="s">
        <v>180</v>
      </c>
      <c r="C81" s="6" t="s">
        <v>181</v>
      </c>
      <c r="D81" s="6" t="s">
        <v>17</v>
      </c>
      <c r="E81" s="6" t="s">
        <v>26</v>
      </c>
      <c r="F81" s="6" t="s">
        <v>19</v>
      </c>
      <c r="G81" s="7">
        <v>12894</v>
      </c>
      <c r="H81" s="8">
        <f t="shared" si="9"/>
        <v>0.25114920140241526</v>
      </c>
      <c r="I81" s="6" t="s">
        <v>20</v>
      </c>
      <c r="J81" s="7">
        <v>26495</v>
      </c>
      <c r="K81" s="8">
        <f t="shared" si="10"/>
        <v>0.57969587572475656</v>
      </c>
      <c r="L81" s="6" t="s">
        <v>21</v>
      </c>
      <c r="M81" s="7">
        <v>51340</v>
      </c>
      <c r="N81" s="7">
        <v>45705</v>
      </c>
      <c r="O81" s="8">
        <f t="shared" si="11"/>
        <v>0.10975847292559408</v>
      </c>
      <c r="P81" s="15">
        <v>2012</v>
      </c>
      <c r="Q81" s="6"/>
      <c r="R81" s="6"/>
    </row>
    <row r="82" spans="1:18" x14ac:dyDescent="0.25">
      <c r="A82" s="14" t="s">
        <v>47</v>
      </c>
      <c r="B82" s="6" t="s">
        <v>180</v>
      </c>
      <c r="C82" s="6" t="s">
        <v>202</v>
      </c>
      <c r="D82" s="6" t="s">
        <v>23</v>
      </c>
      <c r="E82" s="6" t="s">
        <v>26</v>
      </c>
      <c r="F82" s="6" t="s">
        <v>19</v>
      </c>
      <c r="G82" s="7">
        <v>7433</v>
      </c>
      <c r="H82" s="8">
        <f t="shared" si="9"/>
        <v>0.36063267187424192</v>
      </c>
      <c r="I82" s="6" t="s">
        <v>20</v>
      </c>
      <c r="J82" s="7">
        <v>9572</v>
      </c>
      <c r="K82" s="8">
        <f t="shared" si="10"/>
        <v>0.54299977308826863</v>
      </c>
      <c r="L82" s="6" t="s">
        <v>21</v>
      </c>
      <c r="M82" s="7">
        <v>20611</v>
      </c>
      <c r="N82" s="7">
        <v>17628</v>
      </c>
      <c r="O82" s="8">
        <f t="shared" si="11"/>
        <v>0.14472854301101354</v>
      </c>
      <c r="P82" s="15">
        <v>2002</v>
      </c>
      <c r="Q82" s="6"/>
      <c r="R82" s="6"/>
    </row>
    <row r="83" spans="1:18" x14ac:dyDescent="0.25">
      <c r="A83" s="14" t="s">
        <v>47</v>
      </c>
      <c r="B83" s="6" t="s">
        <v>180</v>
      </c>
      <c r="C83" s="6" t="s">
        <v>214</v>
      </c>
      <c r="D83" s="6" t="s">
        <v>17</v>
      </c>
      <c r="E83" s="6" t="s">
        <v>26</v>
      </c>
      <c r="F83" s="6" t="s">
        <v>211</v>
      </c>
      <c r="G83" s="7">
        <v>6673</v>
      </c>
      <c r="H83" s="8">
        <f t="shared" si="9"/>
        <v>0.47454131702460534</v>
      </c>
      <c r="I83" s="6" t="s">
        <v>20</v>
      </c>
      <c r="J83" s="7">
        <v>6057</v>
      </c>
      <c r="K83" s="8">
        <f t="shared" si="10"/>
        <v>0.60509490509490504</v>
      </c>
      <c r="L83" s="6" t="s">
        <v>20</v>
      </c>
      <c r="M83" s="7">
        <v>14062</v>
      </c>
      <c r="N83" s="7">
        <v>10010</v>
      </c>
      <c r="O83" s="8">
        <f t="shared" si="11"/>
        <v>0.288152467643294</v>
      </c>
      <c r="P83" s="15">
        <v>1998</v>
      </c>
      <c r="Q83" s="6"/>
      <c r="R83" s="6"/>
    </row>
    <row r="84" spans="1:18" x14ac:dyDescent="0.25">
      <c r="A84" s="14" t="s">
        <v>47</v>
      </c>
      <c r="B84" s="6" t="s">
        <v>180</v>
      </c>
      <c r="C84" s="6" t="s">
        <v>224</v>
      </c>
      <c r="D84" s="6" t="s">
        <v>23</v>
      </c>
      <c r="E84" s="6" t="s">
        <v>26</v>
      </c>
      <c r="F84" s="6" t="s">
        <v>19</v>
      </c>
      <c r="G84" s="7">
        <v>6778</v>
      </c>
      <c r="H84" s="8">
        <f t="shared" si="9"/>
        <v>0.26124494122181535</v>
      </c>
      <c r="I84" s="6" t="s">
        <v>21</v>
      </c>
      <c r="J84" s="7">
        <v>11812</v>
      </c>
      <c r="K84" s="8">
        <f t="shared" si="10"/>
        <v>0.63862456747404839</v>
      </c>
      <c r="L84" s="6" t="s">
        <v>21</v>
      </c>
      <c r="M84" s="7">
        <v>25945</v>
      </c>
      <c r="N84" s="7">
        <v>18496</v>
      </c>
      <c r="O84" s="8">
        <f t="shared" si="11"/>
        <v>0.2871073424551937</v>
      </c>
      <c r="P84" s="15">
        <v>1994</v>
      </c>
      <c r="Q84" s="6"/>
      <c r="R84" s="6"/>
    </row>
    <row r="85" spans="1:18" x14ac:dyDescent="0.25">
      <c r="A85" s="14" t="s">
        <v>47</v>
      </c>
      <c r="B85" s="6" t="s">
        <v>235</v>
      </c>
      <c r="C85" s="6" t="s">
        <v>203</v>
      </c>
      <c r="D85" s="6" t="s">
        <v>17</v>
      </c>
      <c r="E85" s="6" t="s">
        <v>26</v>
      </c>
      <c r="F85" s="6" t="s">
        <v>19</v>
      </c>
      <c r="G85" s="7">
        <v>5703</v>
      </c>
      <c r="H85" s="8">
        <f t="shared" si="9"/>
        <v>0.22528145368358682</v>
      </c>
      <c r="I85" s="6" t="s">
        <v>21</v>
      </c>
      <c r="J85" s="7">
        <v>10522</v>
      </c>
      <c r="K85" s="8">
        <f t="shared" si="10"/>
        <v>0.54634196998805751</v>
      </c>
      <c r="L85" s="6" t="s">
        <v>21</v>
      </c>
      <c r="M85" s="7">
        <v>25315</v>
      </c>
      <c r="N85" s="7">
        <v>19259</v>
      </c>
      <c r="O85" s="8">
        <f t="shared" si="11"/>
        <v>0.23922575548094016</v>
      </c>
      <c r="P85" s="15">
        <v>2002</v>
      </c>
      <c r="Q85" s="6"/>
      <c r="R85" s="6"/>
    </row>
    <row r="86" spans="1:18" x14ac:dyDescent="0.25">
      <c r="A86" s="14" t="s">
        <v>47</v>
      </c>
      <c r="B86" s="6" t="s">
        <v>169</v>
      </c>
      <c r="C86" s="6" t="s">
        <v>170</v>
      </c>
      <c r="D86" s="6" t="s">
        <v>23</v>
      </c>
      <c r="E86" s="6" t="s">
        <v>18</v>
      </c>
      <c r="F86" s="6" t="s">
        <v>211</v>
      </c>
      <c r="G86" s="7">
        <v>6354</v>
      </c>
      <c r="H86" s="8">
        <f t="shared" si="9"/>
        <v>0.30697135127300834</v>
      </c>
      <c r="I86" s="6" t="s">
        <v>21</v>
      </c>
      <c r="J86" s="7">
        <v>7024</v>
      </c>
      <c r="K86" s="8">
        <f t="shared" si="10"/>
        <v>0.60609198377772022</v>
      </c>
      <c r="L86" s="6" t="s">
        <v>20</v>
      </c>
      <c r="M86" s="7">
        <v>20699</v>
      </c>
      <c r="N86" s="7">
        <v>11589</v>
      </c>
      <c r="O86" s="8">
        <f t="shared" si="11"/>
        <v>0.44011788009082564</v>
      </c>
      <c r="P86" s="15">
        <v>2012</v>
      </c>
      <c r="Q86" s="6"/>
      <c r="R86" s="6"/>
    </row>
    <row r="87" spans="1:18" x14ac:dyDescent="0.25">
      <c r="A87" s="14" t="s">
        <v>47</v>
      </c>
      <c r="B87" s="6" t="s">
        <v>169</v>
      </c>
      <c r="C87" s="6" t="s">
        <v>190</v>
      </c>
      <c r="D87" s="6" t="s">
        <v>17</v>
      </c>
      <c r="E87" s="6" t="s">
        <v>26</v>
      </c>
      <c r="F87" s="6" t="s">
        <v>19</v>
      </c>
      <c r="G87" s="7">
        <v>5921</v>
      </c>
      <c r="H87" s="8">
        <f t="shared" si="9"/>
        <v>0.30126182965299686</v>
      </c>
      <c r="I87" s="6" t="s">
        <v>21</v>
      </c>
      <c r="J87" s="7">
        <v>4742</v>
      </c>
      <c r="K87" s="8">
        <f t="shared" si="10"/>
        <v>0.51331457025330163</v>
      </c>
      <c r="L87" s="6" t="s">
        <v>21</v>
      </c>
      <c r="M87" s="7">
        <v>19654</v>
      </c>
      <c r="N87" s="7">
        <v>9238</v>
      </c>
      <c r="O87" s="8">
        <f t="shared" si="11"/>
        <v>0.52996845425867511</v>
      </c>
      <c r="P87" s="15">
        <v>2010</v>
      </c>
      <c r="Q87" s="6"/>
      <c r="R87" s="6"/>
    </row>
    <row r="88" spans="1:18" x14ac:dyDescent="0.25">
      <c r="A88" s="14" t="s">
        <v>47</v>
      </c>
      <c r="B88" s="6" t="s">
        <v>234</v>
      </c>
      <c r="C88" s="6" t="s">
        <v>200</v>
      </c>
      <c r="D88" s="6" t="s">
        <v>17</v>
      </c>
      <c r="E88" s="6" t="s">
        <v>26</v>
      </c>
      <c r="F88" s="6" t="s">
        <v>19</v>
      </c>
      <c r="G88" s="7">
        <v>4856</v>
      </c>
      <c r="H88" s="8">
        <f t="shared" si="9"/>
        <v>0.49080250656963814</v>
      </c>
      <c r="I88" s="6" t="s">
        <v>20</v>
      </c>
      <c r="J88" s="7">
        <v>1886</v>
      </c>
      <c r="K88" s="8">
        <f t="shared" si="10"/>
        <v>0.64368600682593857</v>
      </c>
      <c r="L88" s="6" t="s">
        <v>20</v>
      </c>
      <c r="M88" s="7">
        <v>9894</v>
      </c>
      <c r="N88" s="7">
        <v>2930</v>
      </c>
      <c r="O88" s="8">
        <f t="shared" si="11"/>
        <v>0.70386092581362447</v>
      </c>
      <c r="P88" s="15">
        <v>2004</v>
      </c>
      <c r="Q88" s="6"/>
      <c r="R88" s="6"/>
    </row>
    <row r="89" spans="1:18" x14ac:dyDescent="0.25">
      <c r="A89" s="14" t="s">
        <v>38</v>
      </c>
      <c r="B89" s="34" t="s">
        <v>242</v>
      </c>
      <c r="C89" s="34" t="s">
        <v>345</v>
      </c>
      <c r="D89" s="34" t="s">
        <v>23</v>
      </c>
      <c r="E89" s="34" t="s">
        <v>26</v>
      </c>
      <c r="F89" s="34" t="s">
        <v>19</v>
      </c>
      <c r="G89" s="7">
        <v>7738</v>
      </c>
      <c r="H89" s="8">
        <f t="shared" si="9"/>
        <v>0.48217846460618147</v>
      </c>
      <c r="I89" s="34" t="s">
        <v>20</v>
      </c>
      <c r="J89" s="7">
        <v>4925</v>
      </c>
      <c r="K89" s="8">
        <f t="shared" si="10"/>
        <v>0.52466176627250449</v>
      </c>
      <c r="L89" s="34" t="s">
        <v>20</v>
      </c>
      <c r="M89" s="7">
        <v>16048</v>
      </c>
      <c r="N89" s="7">
        <v>9387</v>
      </c>
      <c r="O89" s="8">
        <f t="shared" si="11"/>
        <v>0.41506729810568294</v>
      </c>
      <c r="P89" s="15">
        <v>2014</v>
      </c>
      <c r="Q89" s="6"/>
      <c r="R89" s="6"/>
    </row>
    <row r="90" spans="1:18" x14ac:dyDescent="0.25">
      <c r="A90" s="14" t="s">
        <v>45</v>
      </c>
      <c r="B90" s="6" t="s">
        <v>242</v>
      </c>
      <c r="C90" s="6" t="s">
        <v>155</v>
      </c>
      <c r="D90" s="6" t="s">
        <v>17</v>
      </c>
      <c r="E90" s="6" t="s">
        <v>26</v>
      </c>
      <c r="F90" s="6" t="s">
        <v>19</v>
      </c>
      <c r="G90" s="7">
        <v>19051</v>
      </c>
      <c r="H90" s="8">
        <f t="shared" si="9"/>
        <v>0.2307785490181827</v>
      </c>
      <c r="I90" s="6" t="s">
        <v>21</v>
      </c>
      <c r="J90" s="7">
        <v>37300</v>
      </c>
      <c r="K90" s="8">
        <f t="shared" si="10"/>
        <v>0.51498709080616878</v>
      </c>
      <c r="L90" s="6" t="s">
        <v>21</v>
      </c>
      <c r="M90" s="7">
        <v>82551</v>
      </c>
      <c r="N90" s="7">
        <v>72429</v>
      </c>
      <c r="O90" s="8">
        <f t="shared" si="11"/>
        <v>0.12261511065886543</v>
      </c>
      <c r="P90" s="15">
        <v>2010</v>
      </c>
      <c r="Q90" s="6"/>
      <c r="R90" s="6"/>
    </row>
    <row r="91" spans="1:18" x14ac:dyDescent="0.25">
      <c r="A91" s="14" t="s">
        <v>27</v>
      </c>
      <c r="B91" s="6" t="s">
        <v>242</v>
      </c>
      <c r="C91" s="6" t="s">
        <v>60</v>
      </c>
      <c r="D91" s="6" t="s">
        <v>17</v>
      </c>
      <c r="E91" s="6" t="s">
        <v>26</v>
      </c>
      <c r="F91" s="6" t="s">
        <v>19</v>
      </c>
      <c r="G91" s="7">
        <v>19414</v>
      </c>
      <c r="H91" s="8">
        <f t="shared" si="9"/>
        <v>0.31180136194269564</v>
      </c>
      <c r="I91" s="6" t="s">
        <v>20</v>
      </c>
      <c r="J91" s="7">
        <v>18290</v>
      </c>
      <c r="K91" s="8">
        <f t="shared" si="10"/>
        <v>0.51757315071594323</v>
      </c>
      <c r="L91" s="6" t="s">
        <v>21</v>
      </c>
      <c r="M91" s="7">
        <v>62264</v>
      </c>
      <c r="N91" s="7">
        <v>35338</v>
      </c>
      <c r="O91" s="8">
        <f t="shared" si="11"/>
        <v>0.43244892714891431</v>
      </c>
      <c r="P91" s="15">
        <v>2010</v>
      </c>
      <c r="Q91" s="6"/>
      <c r="R91" s="6"/>
    </row>
    <row r="92" spans="1:18" x14ac:dyDescent="0.25">
      <c r="A92" s="14" t="s">
        <v>35</v>
      </c>
      <c r="B92" s="6" t="s">
        <v>242</v>
      </c>
      <c r="C92" s="6" t="s">
        <v>99</v>
      </c>
      <c r="D92" s="6" t="s">
        <v>17</v>
      </c>
      <c r="E92" s="6" t="s">
        <v>26</v>
      </c>
      <c r="F92" s="6" t="s">
        <v>19</v>
      </c>
      <c r="G92" s="7">
        <v>10396</v>
      </c>
      <c r="H92" s="8">
        <f t="shared" si="9"/>
        <v>0.49615806805708013</v>
      </c>
      <c r="I92" s="6" t="s">
        <v>20</v>
      </c>
      <c r="J92" s="7">
        <v>19657</v>
      </c>
      <c r="K92" s="8">
        <f t="shared" si="10"/>
        <v>0.65076474872541878</v>
      </c>
      <c r="L92" s="6" t="s">
        <v>21</v>
      </c>
      <c r="M92" s="7">
        <v>20953</v>
      </c>
      <c r="N92" s="7">
        <v>30206</v>
      </c>
      <c r="O92" s="8">
        <f t="shared" si="11"/>
        <v>-0.44160740705388252</v>
      </c>
      <c r="P92" s="15">
        <v>2010</v>
      </c>
      <c r="Q92" s="6"/>
      <c r="R92" s="6"/>
    </row>
    <row r="93" spans="1:18" x14ac:dyDescent="0.25">
      <c r="A93" s="14" t="s">
        <v>38</v>
      </c>
      <c r="B93" s="6" t="s">
        <v>242</v>
      </c>
      <c r="C93" s="6" t="s">
        <v>111</v>
      </c>
      <c r="D93" s="6" t="s">
        <v>17</v>
      </c>
      <c r="E93" s="6" t="s">
        <v>26</v>
      </c>
      <c r="F93" s="6" t="s">
        <v>19</v>
      </c>
      <c r="G93" s="7">
        <v>18892</v>
      </c>
      <c r="H93" s="8">
        <f t="shared" si="9"/>
        <v>0.2832681090969067</v>
      </c>
      <c r="I93" s="6" t="s">
        <v>21</v>
      </c>
      <c r="J93" s="7">
        <v>29351</v>
      </c>
      <c r="K93" s="8">
        <f t="shared" si="10"/>
        <v>0.56960158357429802</v>
      </c>
      <c r="L93" s="6" t="s">
        <v>21</v>
      </c>
      <c r="M93" s="7">
        <v>66693</v>
      </c>
      <c r="N93" s="7">
        <v>51529</v>
      </c>
      <c r="O93" s="8">
        <f t="shared" si="11"/>
        <v>0.22737018877543369</v>
      </c>
      <c r="P93" s="15">
        <v>2008</v>
      </c>
      <c r="Q93" s="6"/>
      <c r="R93" s="6"/>
    </row>
    <row r="94" spans="1:18" x14ac:dyDescent="0.25">
      <c r="A94" s="14" t="s">
        <v>45</v>
      </c>
      <c r="B94" s="6" t="s">
        <v>242</v>
      </c>
      <c r="C94" s="6" t="s">
        <v>161</v>
      </c>
      <c r="D94" s="6" t="s">
        <v>17</v>
      </c>
      <c r="E94" s="6" t="s">
        <v>26</v>
      </c>
      <c r="F94" s="6" t="s">
        <v>19</v>
      </c>
      <c r="G94" s="7">
        <v>27499</v>
      </c>
      <c r="H94" s="8">
        <f t="shared" si="9"/>
        <v>0.43480117005296859</v>
      </c>
      <c r="I94" s="6" t="s">
        <v>20</v>
      </c>
      <c r="J94" s="7">
        <v>38366</v>
      </c>
      <c r="K94" s="8">
        <f t="shared" si="10"/>
        <v>0.65169608126242118</v>
      </c>
      <c r="L94" s="6" t="s">
        <v>21</v>
      </c>
      <c r="M94" s="7">
        <v>63245</v>
      </c>
      <c r="N94" s="7">
        <v>58871</v>
      </c>
      <c r="O94" s="8">
        <f t="shared" si="11"/>
        <v>6.9159617361056205E-2</v>
      </c>
      <c r="P94" s="15">
        <v>2002</v>
      </c>
      <c r="Q94" s="6"/>
      <c r="R94" s="6"/>
    </row>
    <row r="95" spans="1:18" x14ac:dyDescent="0.25">
      <c r="A95" s="14" t="s">
        <v>43</v>
      </c>
      <c r="B95" s="6" t="s">
        <v>242</v>
      </c>
      <c r="C95" s="6" t="s">
        <v>147</v>
      </c>
      <c r="D95" s="6" t="s">
        <v>23</v>
      </c>
      <c r="E95" s="6" t="s">
        <v>26</v>
      </c>
      <c r="F95" s="6" t="s">
        <v>19</v>
      </c>
      <c r="G95" s="7">
        <v>34382</v>
      </c>
      <c r="H95" s="8">
        <f t="shared" si="9"/>
        <v>0.3751445717403164</v>
      </c>
      <c r="I95" s="6" t="s">
        <v>20</v>
      </c>
      <c r="J95" s="7">
        <v>31274</v>
      </c>
      <c r="K95" s="8">
        <f t="shared" si="10"/>
        <v>0.52588743715212971</v>
      </c>
      <c r="L95" s="6" t="s">
        <v>20</v>
      </c>
      <c r="M95" s="7">
        <v>91650</v>
      </c>
      <c r="N95" s="7">
        <v>59469</v>
      </c>
      <c r="O95" s="8">
        <f t="shared" si="11"/>
        <v>0.35112929623567923</v>
      </c>
      <c r="P95" s="15">
        <v>1998</v>
      </c>
      <c r="Q95" s="6"/>
      <c r="R95" s="6"/>
    </row>
    <row r="96" spans="1:18" x14ac:dyDescent="0.25">
      <c r="A96" s="14" t="s">
        <v>15</v>
      </c>
      <c r="B96" s="6" t="s">
        <v>242</v>
      </c>
      <c r="C96" s="6" t="s">
        <v>48</v>
      </c>
      <c r="D96" s="6" t="s">
        <v>23</v>
      </c>
      <c r="E96" s="6" t="s">
        <v>26</v>
      </c>
      <c r="F96" s="6" t="s">
        <v>49</v>
      </c>
      <c r="G96" s="7">
        <v>25092</v>
      </c>
      <c r="H96" s="8">
        <f t="shared" si="9"/>
        <v>0.46776779389284517</v>
      </c>
      <c r="I96" s="6" t="s">
        <v>20</v>
      </c>
      <c r="J96" s="7">
        <v>24668</v>
      </c>
      <c r="K96" s="8">
        <f t="shared" si="10"/>
        <v>0.60973379143287931</v>
      </c>
      <c r="L96" s="6" t="s">
        <v>20</v>
      </c>
      <c r="M96" s="7">
        <v>53642</v>
      </c>
      <c r="N96" s="7">
        <v>40457</v>
      </c>
      <c r="O96" s="8">
        <f t="shared" si="11"/>
        <v>0.24579620446664927</v>
      </c>
      <c r="P96" s="15">
        <v>1996</v>
      </c>
      <c r="Q96" s="6"/>
      <c r="R96" s="6"/>
    </row>
    <row r="97" spans="1:18" x14ac:dyDescent="0.25">
      <c r="A97" s="14" t="s">
        <v>15</v>
      </c>
      <c r="B97" s="6" t="s">
        <v>242</v>
      </c>
      <c r="C97" s="6" t="s">
        <v>52</v>
      </c>
      <c r="D97" s="6" t="s">
        <v>17</v>
      </c>
      <c r="E97" s="6" t="s">
        <v>26</v>
      </c>
      <c r="F97" s="6" t="s">
        <v>19</v>
      </c>
      <c r="G97" s="7">
        <v>7977</v>
      </c>
      <c r="H97" s="8">
        <f t="shared" si="9"/>
        <v>0.39454941141557026</v>
      </c>
      <c r="I97" s="6" t="s">
        <v>20</v>
      </c>
      <c r="J97" s="7">
        <v>9124</v>
      </c>
      <c r="K97" s="8">
        <f t="shared" si="10"/>
        <v>0.63862252397284247</v>
      </c>
      <c r="L97" s="6" t="s">
        <v>21</v>
      </c>
      <c r="M97" s="7">
        <v>20218</v>
      </c>
      <c r="N97" s="7">
        <v>14287</v>
      </c>
      <c r="O97" s="8">
        <f t="shared" si="11"/>
        <v>0.29335245820555939</v>
      </c>
      <c r="P97" s="15">
        <v>1996</v>
      </c>
      <c r="Q97" s="6"/>
      <c r="R97" s="6"/>
    </row>
    <row r="98" spans="1:18" x14ac:dyDescent="0.25">
      <c r="A98" s="14" t="s">
        <v>38</v>
      </c>
      <c r="B98" s="6" t="s">
        <v>242</v>
      </c>
      <c r="C98" s="6" t="s">
        <v>117</v>
      </c>
      <c r="D98" s="6" t="s">
        <v>17</v>
      </c>
      <c r="E98" s="6" t="s">
        <v>26</v>
      </c>
      <c r="F98" s="6" t="s">
        <v>19</v>
      </c>
      <c r="G98" s="7">
        <v>15293</v>
      </c>
      <c r="H98" s="8">
        <f t="shared" si="9"/>
        <v>0.26961320122703714</v>
      </c>
      <c r="I98" s="6" t="s">
        <v>20</v>
      </c>
      <c r="J98" s="7">
        <v>23947</v>
      </c>
      <c r="K98" s="8">
        <f t="shared" si="10"/>
        <v>0.56460131088791432</v>
      </c>
      <c r="L98" s="6" t="s">
        <v>21</v>
      </c>
      <c r="M98" s="7">
        <v>56722</v>
      </c>
      <c r="N98" s="7">
        <v>42414</v>
      </c>
      <c r="O98" s="8">
        <f t="shared" si="11"/>
        <v>0.25224780508444694</v>
      </c>
      <c r="P98" s="15">
        <v>1996</v>
      </c>
      <c r="Q98" s="6"/>
      <c r="R98" s="6"/>
    </row>
    <row r="99" spans="1:18" x14ac:dyDescent="0.25">
      <c r="A99" s="14" t="s">
        <v>76</v>
      </c>
      <c r="B99" s="6" t="s">
        <v>242</v>
      </c>
      <c r="C99" s="6" t="s">
        <v>97</v>
      </c>
      <c r="D99" s="6" t="s">
        <v>23</v>
      </c>
      <c r="E99" s="6" t="s">
        <v>26</v>
      </c>
      <c r="F99" s="6" t="s">
        <v>49</v>
      </c>
      <c r="G99" s="7">
        <v>15937</v>
      </c>
      <c r="H99" s="8">
        <f t="shared" si="9"/>
        <v>0.47946689130238573</v>
      </c>
      <c r="I99" s="6" t="s">
        <v>20</v>
      </c>
      <c r="J99" s="7">
        <v>7445</v>
      </c>
      <c r="K99" s="8">
        <f t="shared" si="10"/>
        <v>0.67731077147016017</v>
      </c>
      <c r="L99" s="6" t="s">
        <v>20</v>
      </c>
      <c r="M99" s="7">
        <v>33239</v>
      </c>
      <c r="N99" s="7">
        <v>10992</v>
      </c>
      <c r="O99" s="8">
        <f t="shared" si="11"/>
        <v>0.66930413068985228</v>
      </c>
      <c r="P99" s="15">
        <v>1994</v>
      </c>
      <c r="Q99" s="6"/>
      <c r="R99" s="6"/>
    </row>
    <row r="100" spans="1:18" x14ac:dyDescent="0.25">
      <c r="A100" s="14" t="s">
        <v>45</v>
      </c>
      <c r="B100" s="6" t="s">
        <v>242</v>
      </c>
      <c r="C100" s="6" t="s">
        <v>162</v>
      </c>
      <c r="D100" s="6" t="s">
        <v>23</v>
      </c>
      <c r="E100" s="6" t="s">
        <v>26</v>
      </c>
      <c r="F100" s="6" t="s">
        <v>49</v>
      </c>
      <c r="G100" s="7">
        <v>12034</v>
      </c>
      <c r="H100" s="8">
        <f t="shared" si="9"/>
        <v>0.34272206874946604</v>
      </c>
      <c r="I100" s="6" t="s">
        <v>20</v>
      </c>
      <c r="J100" s="7">
        <v>15464</v>
      </c>
      <c r="K100" s="8">
        <f t="shared" si="10"/>
        <v>0.51797018924803218</v>
      </c>
      <c r="L100" s="6" t="s">
        <v>20</v>
      </c>
      <c r="M100" s="7">
        <v>35113</v>
      </c>
      <c r="N100" s="7">
        <v>29855</v>
      </c>
      <c r="O100" s="8">
        <f t="shared" si="11"/>
        <v>0.14974510864921825</v>
      </c>
      <c r="P100" s="15">
        <v>1994</v>
      </c>
      <c r="Q100" s="6"/>
      <c r="R100" s="6"/>
    </row>
    <row r="101" spans="1:18" x14ac:dyDescent="0.25">
      <c r="A101" s="14" t="s">
        <v>47</v>
      </c>
      <c r="B101" s="6" t="s">
        <v>244</v>
      </c>
      <c r="C101" s="6" t="s">
        <v>191</v>
      </c>
      <c r="D101" s="6" t="s">
        <v>17</v>
      </c>
      <c r="E101" s="6" t="s">
        <v>26</v>
      </c>
      <c r="F101" s="6" t="s">
        <v>24</v>
      </c>
      <c r="G101" s="7">
        <v>3681</v>
      </c>
      <c r="H101" s="8">
        <f t="shared" si="9"/>
        <v>0.49515738498789347</v>
      </c>
      <c r="I101" s="6" t="s">
        <v>20</v>
      </c>
      <c r="J101" s="7">
        <v>2126</v>
      </c>
      <c r="K101" s="8">
        <f t="shared" si="10"/>
        <v>0.67513496348046997</v>
      </c>
      <c r="L101" s="6" t="s">
        <v>20</v>
      </c>
      <c r="M101" s="7">
        <v>7434</v>
      </c>
      <c r="N101" s="7">
        <v>3149</v>
      </c>
      <c r="O101" s="8">
        <f t="shared" si="11"/>
        <v>0.57640570352434761</v>
      </c>
      <c r="P101" s="15">
        <v>2010</v>
      </c>
      <c r="Q101" s="6"/>
      <c r="R101" s="6"/>
    </row>
    <row r="102" spans="1:18" x14ac:dyDescent="0.25">
      <c r="A102" s="14" t="s">
        <v>47</v>
      </c>
      <c r="B102" s="6" t="s">
        <v>244</v>
      </c>
      <c r="C102" s="6" t="s">
        <v>195</v>
      </c>
      <c r="D102" s="6" t="s">
        <v>17</v>
      </c>
      <c r="E102" s="6" t="s">
        <v>26</v>
      </c>
      <c r="F102" s="6" t="s">
        <v>19</v>
      </c>
      <c r="G102" s="7">
        <v>1614</v>
      </c>
      <c r="H102" s="8">
        <f t="shared" si="9"/>
        <v>0.44511858797573084</v>
      </c>
      <c r="I102" s="6" t="s">
        <v>20</v>
      </c>
      <c r="J102" s="7">
        <v>1129</v>
      </c>
      <c r="K102" s="8">
        <f t="shared" si="10"/>
        <v>0.60829741379310343</v>
      </c>
      <c r="L102" s="6" t="s">
        <v>20</v>
      </c>
      <c r="M102" s="7">
        <v>3626</v>
      </c>
      <c r="N102" s="7">
        <v>1856</v>
      </c>
      <c r="O102" s="8">
        <f t="shared" si="11"/>
        <v>0.48814120242691672</v>
      </c>
      <c r="P102" s="15">
        <v>2006</v>
      </c>
      <c r="Q102" s="6"/>
      <c r="R102" s="6"/>
    </row>
    <row r="103" spans="1:18" x14ac:dyDescent="0.25">
      <c r="A103" s="14" t="s">
        <v>47</v>
      </c>
      <c r="B103" s="6" t="s">
        <v>245</v>
      </c>
      <c r="C103" s="6" t="s">
        <v>204</v>
      </c>
      <c r="D103" s="6" t="s">
        <v>17</v>
      </c>
      <c r="E103" s="6" t="s">
        <v>26</v>
      </c>
      <c r="F103" s="6" t="s">
        <v>19</v>
      </c>
      <c r="G103" s="7">
        <v>9144</v>
      </c>
      <c r="H103" s="8">
        <f t="shared" si="9"/>
        <v>0.26003867591855306</v>
      </c>
      <c r="I103" s="6" t="s">
        <v>21</v>
      </c>
      <c r="J103" s="7">
        <v>13150</v>
      </c>
      <c r="K103" s="8">
        <f t="shared" si="10"/>
        <v>0.56837828492392806</v>
      </c>
      <c r="L103" s="6" t="s">
        <v>21</v>
      </c>
      <c r="M103" s="7">
        <v>35164</v>
      </c>
      <c r="N103" s="7">
        <v>23136</v>
      </c>
      <c r="O103" s="8">
        <f t="shared" si="11"/>
        <v>0.34205437379137754</v>
      </c>
      <c r="P103" s="15">
        <v>2002</v>
      </c>
      <c r="Q103" s="6"/>
      <c r="R103" s="6"/>
    </row>
    <row r="104" spans="1:18" x14ac:dyDescent="0.25">
      <c r="A104" s="14" t="s">
        <v>47</v>
      </c>
      <c r="B104" s="6" t="s">
        <v>243</v>
      </c>
      <c r="C104" s="6" t="s">
        <v>193</v>
      </c>
      <c r="D104" s="6" t="s">
        <v>23</v>
      </c>
      <c r="E104" s="6" t="s">
        <v>26</v>
      </c>
      <c r="F104" s="6" t="s">
        <v>19</v>
      </c>
      <c r="G104" s="7">
        <v>20043</v>
      </c>
      <c r="H104" s="8">
        <f t="shared" ref="H104:H142" si="12">G104/M104</f>
        <v>0.4486200953510755</v>
      </c>
      <c r="I104" s="6" t="s">
        <v>20</v>
      </c>
      <c r="J104" s="7">
        <v>1981</v>
      </c>
      <c r="K104" s="8">
        <f t="shared" ref="K104:K142" si="13">J104/N104</f>
        <v>0.72457937088515001</v>
      </c>
      <c r="L104" s="6" t="s">
        <v>20</v>
      </c>
      <c r="M104" s="7">
        <v>44677</v>
      </c>
      <c r="N104" s="7">
        <v>2734</v>
      </c>
      <c r="O104" s="8">
        <f t="shared" ref="O104:O142" si="14">(M104-N104)/M104</f>
        <v>0.93880520178167737</v>
      </c>
      <c r="P104" s="15">
        <v>2008</v>
      </c>
      <c r="Q104" s="6"/>
      <c r="R104" s="6"/>
    </row>
    <row r="105" spans="1:18" x14ac:dyDescent="0.25">
      <c r="A105" s="14" t="s">
        <v>47</v>
      </c>
      <c r="B105" s="6" t="s">
        <v>171</v>
      </c>
      <c r="C105" s="6" t="s">
        <v>172</v>
      </c>
      <c r="D105" s="6" t="s">
        <v>23</v>
      </c>
      <c r="E105" s="6" t="s">
        <v>26</v>
      </c>
      <c r="F105" s="6" t="s">
        <v>24</v>
      </c>
      <c r="G105" s="7">
        <v>6938</v>
      </c>
      <c r="H105" s="8">
        <f t="shared" si="12"/>
        <v>0.36771252914988339</v>
      </c>
      <c r="I105" s="6" t="s">
        <v>20</v>
      </c>
      <c r="J105" s="7">
        <v>10766</v>
      </c>
      <c r="K105" s="8">
        <f t="shared" si="13"/>
        <v>0.52725402811107303</v>
      </c>
      <c r="L105" s="6" t="s">
        <v>21</v>
      </c>
      <c r="M105" s="7">
        <v>18868</v>
      </c>
      <c r="N105" s="7">
        <v>20419</v>
      </c>
      <c r="O105" s="8">
        <f t="shared" si="14"/>
        <v>-8.2202671189315249E-2</v>
      </c>
      <c r="P105" s="15">
        <v>2012</v>
      </c>
      <c r="Q105" s="6"/>
      <c r="R105" s="6"/>
    </row>
    <row r="106" spans="1:18" x14ac:dyDescent="0.25">
      <c r="A106" s="14" t="s">
        <v>47</v>
      </c>
      <c r="B106" s="6" t="s">
        <v>173</v>
      </c>
      <c r="C106" s="6" t="s">
        <v>174</v>
      </c>
      <c r="D106" s="6" t="s">
        <v>23</v>
      </c>
      <c r="E106" s="6" t="s">
        <v>26</v>
      </c>
      <c r="F106" s="6" t="s">
        <v>211</v>
      </c>
      <c r="G106" s="7">
        <v>18233</v>
      </c>
      <c r="H106" s="8">
        <f t="shared" si="12"/>
        <v>0.40462030091873419</v>
      </c>
      <c r="I106" s="6" t="s">
        <v>20</v>
      </c>
      <c r="J106" s="7">
        <v>15628</v>
      </c>
      <c r="K106" s="8">
        <f t="shared" si="13"/>
        <v>0.66638239808971511</v>
      </c>
      <c r="L106" s="6" t="s">
        <v>21</v>
      </c>
      <c r="M106" s="7">
        <v>45062</v>
      </c>
      <c r="N106" s="7">
        <v>23452</v>
      </c>
      <c r="O106" s="8">
        <f t="shared" si="14"/>
        <v>0.47956149305401446</v>
      </c>
      <c r="P106" s="15">
        <v>2012</v>
      </c>
      <c r="Q106" s="6"/>
      <c r="R106" s="6"/>
    </row>
    <row r="107" spans="1:18" x14ac:dyDescent="0.25">
      <c r="A107" s="14" t="s">
        <v>47</v>
      </c>
      <c r="B107" s="6" t="s">
        <v>173</v>
      </c>
      <c r="C107" s="6" t="s">
        <v>182</v>
      </c>
      <c r="D107" s="6" t="s">
        <v>17</v>
      </c>
      <c r="E107" s="6" t="s">
        <v>18</v>
      </c>
      <c r="F107" s="6" t="s">
        <v>211</v>
      </c>
      <c r="G107" s="7">
        <v>4409</v>
      </c>
      <c r="H107" s="8">
        <f t="shared" si="12"/>
        <v>0.34577680181946513</v>
      </c>
      <c r="I107" s="6" t="s">
        <v>21</v>
      </c>
      <c r="J107" s="7">
        <v>5309</v>
      </c>
      <c r="K107" s="8">
        <f t="shared" si="13"/>
        <v>0.55325135473113796</v>
      </c>
      <c r="L107" s="6" t="s">
        <v>20</v>
      </c>
      <c r="M107" s="7">
        <v>12751</v>
      </c>
      <c r="N107" s="7">
        <v>9596</v>
      </c>
      <c r="O107" s="8">
        <f t="shared" si="14"/>
        <v>0.24743157399419655</v>
      </c>
      <c r="P107" s="15">
        <v>2012</v>
      </c>
      <c r="Q107" s="6"/>
      <c r="R107" s="6"/>
    </row>
    <row r="108" spans="1:18" x14ac:dyDescent="0.25">
      <c r="A108" s="14" t="s">
        <v>47</v>
      </c>
      <c r="B108" s="34" t="s">
        <v>183</v>
      </c>
      <c r="C108" s="34" t="s">
        <v>219</v>
      </c>
      <c r="D108" s="34" t="s">
        <v>17</v>
      </c>
      <c r="E108" s="34" t="s">
        <v>26</v>
      </c>
      <c r="F108" s="34" t="s">
        <v>19</v>
      </c>
      <c r="G108" s="7">
        <v>17194</v>
      </c>
      <c r="H108" s="8">
        <f t="shared" si="12"/>
        <v>0.33365028234335281</v>
      </c>
      <c r="I108" s="34" t="s">
        <v>20</v>
      </c>
      <c r="J108" s="7">
        <v>19301</v>
      </c>
      <c r="K108" s="8">
        <f t="shared" si="13"/>
        <v>0.57839376685645794</v>
      </c>
      <c r="L108" s="34" t="s">
        <v>21</v>
      </c>
      <c r="M108" s="7">
        <v>51533</v>
      </c>
      <c r="N108" s="7">
        <v>33370</v>
      </c>
      <c r="O108" s="8">
        <f t="shared" si="14"/>
        <v>0.35245376748879359</v>
      </c>
      <c r="P108" s="15">
        <v>2014</v>
      </c>
      <c r="Q108" s="6"/>
      <c r="R108" s="6"/>
    </row>
    <row r="109" spans="1:18" x14ac:dyDescent="0.25">
      <c r="A109" s="14" t="s">
        <v>47</v>
      </c>
      <c r="B109" s="6" t="s">
        <v>183</v>
      </c>
      <c r="C109" s="6" t="s">
        <v>184</v>
      </c>
      <c r="D109" s="6" t="s">
        <v>17</v>
      </c>
      <c r="E109" s="6" t="s">
        <v>26</v>
      </c>
      <c r="F109" s="6" t="s">
        <v>19</v>
      </c>
      <c r="G109" s="7">
        <v>11858</v>
      </c>
      <c r="H109" s="8">
        <f t="shared" si="12"/>
        <v>0.21784579207466059</v>
      </c>
      <c r="I109" s="6" t="s">
        <v>21</v>
      </c>
      <c r="J109" s="7">
        <v>21472</v>
      </c>
      <c r="K109" s="8">
        <f t="shared" si="13"/>
        <v>0.55268983268983274</v>
      </c>
      <c r="L109" s="6" t="s">
        <v>21</v>
      </c>
      <c r="M109" s="7">
        <v>54433</v>
      </c>
      <c r="N109" s="7">
        <v>38850</v>
      </c>
      <c r="O109" s="8">
        <f t="shared" si="14"/>
        <v>0.2862785442654272</v>
      </c>
      <c r="P109" s="15">
        <v>2012</v>
      </c>
      <c r="Q109" s="6"/>
      <c r="R109" s="6"/>
    </row>
    <row r="110" spans="1:18" x14ac:dyDescent="0.25">
      <c r="A110" s="14" t="s">
        <v>47</v>
      </c>
      <c r="B110" s="34" t="s">
        <v>56</v>
      </c>
      <c r="C110" s="34" t="s">
        <v>351</v>
      </c>
      <c r="D110" s="34" t="s">
        <v>17</v>
      </c>
      <c r="E110" s="34" t="s">
        <v>26</v>
      </c>
      <c r="F110" s="34" t="s">
        <v>19</v>
      </c>
      <c r="G110" s="7">
        <v>18917</v>
      </c>
      <c r="H110" s="8">
        <f t="shared" si="12"/>
        <v>0.28784236153377968</v>
      </c>
      <c r="I110" s="34" t="s">
        <v>21</v>
      </c>
      <c r="J110" s="7">
        <v>22271</v>
      </c>
      <c r="K110" s="8">
        <f t="shared" si="13"/>
        <v>0.52812425895186155</v>
      </c>
      <c r="L110" s="34" t="s">
        <v>21</v>
      </c>
      <c r="M110" s="7">
        <v>65720</v>
      </c>
      <c r="N110" s="7">
        <v>42170</v>
      </c>
      <c r="O110" s="8">
        <f t="shared" si="14"/>
        <v>0.35833840535605599</v>
      </c>
      <c r="P110" s="15">
        <v>2014</v>
      </c>
      <c r="Q110" s="6"/>
      <c r="R110" s="6"/>
    </row>
    <row r="111" spans="1:18" x14ac:dyDescent="0.25">
      <c r="A111" s="14" t="s">
        <v>27</v>
      </c>
      <c r="B111" s="6" t="s">
        <v>56</v>
      </c>
      <c r="C111" s="6" t="s">
        <v>57</v>
      </c>
      <c r="D111" s="6" t="s">
        <v>23</v>
      </c>
      <c r="E111" s="6" t="s">
        <v>26</v>
      </c>
      <c r="F111" s="6" t="s">
        <v>19</v>
      </c>
      <c r="G111" s="7">
        <v>23848</v>
      </c>
      <c r="H111" s="8">
        <f t="shared" si="12"/>
        <v>0.43022857245945412</v>
      </c>
      <c r="I111" s="6" t="s">
        <v>20</v>
      </c>
      <c r="J111" s="7">
        <v>15266</v>
      </c>
      <c r="K111" s="8">
        <f t="shared" si="13"/>
        <v>0.60673264178689246</v>
      </c>
      <c r="L111" s="6" t="s">
        <v>20</v>
      </c>
      <c r="M111" s="7">
        <v>55431</v>
      </c>
      <c r="N111" s="7">
        <v>25161</v>
      </c>
      <c r="O111" s="8">
        <f t="shared" si="14"/>
        <v>0.54608432104778915</v>
      </c>
      <c r="P111" s="15">
        <v>2012</v>
      </c>
      <c r="Q111" s="6"/>
      <c r="R111" s="6"/>
    </row>
    <row r="112" spans="1:18" x14ac:dyDescent="0.25">
      <c r="A112" s="14" t="s">
        <v>45</v>
      </c>
      <c r="B112" s="6" t="s">
        <v>56</v>
      </c>
      <c r="C112" s="6" t="s">
        <v>156</v>
      </c>
      <c r="D112" s="6" t="s">
        <v>17</v>
      </c>
      <c r="E112" s="6" t="s">
        <v>26</v>
      </c>
      <c r="F112" s="6" t="s">
        <v>19</v>
      </c>
      <c r="G112" s="7">
        <v>34103</v>
      </c>
      <c r="H112" s="8">
        <f t="shared" si="12"/>
        <v>0.39222293784790907</v>
      </c>
      <c r="I112" s="6" t="s">
        <v>20</v>
      </c>
      <c r="J112" s="7">
        <v>54354</v>
      </c>
      <c r="K112" s="8">
        <f t="shared" si="13"/>
        <v>0.70680485299280893</v>
      </c>
      <c r="L112" s="6" t="s">
        <v>21</v>
      </c>
      <c r="M112" s="7">
        <v>86948</v>
      </c>
      <c r="N112" s="7">
        <v>76901</v>
      </c>
      <c r="O112" s="8">
        <f t="shared" si="14"/>
        <v>0.11555182407875972</v>
      </c>
      <c r="P112" s="15">
        <v>2010</v>
      </c>
      <c r="Q112" s="6"/>
      <c r="R112" s="6"/>
    </row>
    <row r="113" spans="1:18" x14ac:dyDescent="0.25">
      <c r="A113" s="14" t="s">
        <v>45</v>
      </c>
      <c r="B113" s="6" t="s">
        <v>56</v>
      </c>
      <c r="C113" s="6" t="s">
        <v>158</v>
      </c>
      <c r="D113" s="6" t="s">
        <v>23</v>
      </c>
      <c r="E113" s="6" t="s">
        <v>26</v>
      </c>
      <c r="F113" s="6" t="s">
        <v>19</v>
      </c>
      <c r="G113" s="7">
        <v>6189</v>
      </c>
      <c r="H113" s="8">
        <f t="shared" si="12"/>
        <v>0.41348209513629075</v>
      </c>
      <c r="I113" s="6" t="s">
        <v>20</v>
      </c>
      <c r="J113" s="7">
        <v>5312</v>
      </c>
      <c r="K113" s="8">
        <f t="shared" si="13"/>
        <v>0.68181234758054166</v>
      </c>
      <c r="L113" s="6" t="s">
        <v>20</v>
      </c>
      <c r="M113" s="7">
        <v>14968</v>
      </c>
      <c r="N113" s="7">
        <v>7791</v>
      </c>
      <c r="O113" s="8">
        <f t="shared" si="14"/>
        <v>0.47948957776590057</v>
      </c>
      <c r="P113" s="15">
        <v>2008</v>
      </c>
      <c r="Q113" s="6"/>
      <c r="R113" s="6"/>
    </row>
    <row r="114" spans="1:18" x14ac:dyDescent="0.25">
      <c r="A114" s="14" t="s">
        <v>76</v>
      </c>
      <c r="B114" s="6" t="s">
        <v>56</v>
      </c>
      <c r="C114" s="6" t="s">
        <v>88</v>
      </c>
      <c r="D114" s="6" t="s">
        <v>23</v>
      </c>
      <c r="E114" s="6" t="s">
        <v>26</v>
      </c>
      <c r="F114" s="6" t="s">
        <v>24</v>
      </c>
      <c r="G114" s="7">
        <v>27529</v>
      </c>
      <c r="H114" s="8">
        <f t="shared" si="12"/>
        <v>0.44403045259524498</v>
      </c>
      <c r="I114" s="6" t="s">
        <v>21</v>
      </c>
      <c r="J114" s="7">
        <v>41281</v>
      </c>
      <c r="K114" s="8">
        <f t="shared" si="13"/>
        <v>0.58808194199099662</v>
      </c>
      <c r="L114" s="6" t="s">
        <v>21</v>
      </c>
      <c r="M114" s="7">
        <v>61998</v>
      </c>
      <c r="N114" s="7">
        <v>70196</v>
      </c>
      <c r="O114" s="8">
        <f t="shared" si="14"/>
        <v>-0.13223007193780445</v>
      </c>
      <c r="P114" s="15">
        <v>2006</v>
      </c>
      <c r="Q114" s="6"/>
      <c r="R114" s="6"/>
    </row>
    <row r="115" spans="1:18" x14ac:dyDescent="0.25">
      <c r="A115" s="14" t="s">
        <v>76</v>
      </c>
      <c r="B115" s="6" t="s">
        <v>56</v>
      </c>
      <c r="C115" s="6" t="s">
        <v>94</v>
      </c>
      <c r="D115" s="6" t="s">
        <v>17</v>
      </c>
      <c r="E115" s="6" t="s">
        <v>18</v>
      </c>
      <c r="F115" s="6" t="s">
        <v>19</v>
      </c>
      <c r="G115" s="7">
        <v>2169</v>
      </c>
      <c r="H115" s="8">
        <f t="shared" si="12"/>
        <v>0.38773686092241688</v>
      </c>
      <c r="I115" s="6" t="s">
        <v>20</v>
      </c>
      <c r="J115" s="7">
        <v>1292</v>
      </c>
      <c r="K115" s="8">
        <f t="shared" si="13"/>
        <v>0.61290322580645162</v>
      </c>
      <c r="L115" s="6" t="s">
        <v>20</v>
      </c>
      <c r="M115" s="7">
        <v>5594</v>
      </c>
      <c r="N115" s="7">
        <v>2108</v>
      </c>
      <c r="O115" s="8">
        <f t="shared" si="14"/>
        <v>0.62316767965677511</v>
      </c>
      <c r="P115" s="15">
        <v>2002</v>
      </c>
      <c r="Q115" s="6"/>
      <c r="R115" s="6"/>
    </row>
    <row r="116" spans="1:18" x14ac:dyDescent="0.25">
      <c r="A116" s="14" t="s">
        <v>27</v>
      </c>
      <c r="B116" s="6" t="s">
        <v>56</v>
      </c>
      <c r="C116" s="6" t="s">
        <v>62</v>
      </c>
      <c r="D116" s="6" t="s">
        <v>23</v>
      </c>
      <c r="E116" s="6" t="s">
        <v>26</v>
      </c>
      <c r="F116" s="6" t="s">
        <v>19</v>
      </c>
      <c r="G116" s="7">
        <v>41668</v>
      </c>
      <c r="H116" s="8">
        <f t="shared" si="12"/>
        <v>0.44745122042889512</v>
      </c>
      <c r="I116" s="6" t="s">
        <v>20</v>
      </c>
      <c r="J116" s="7">
        <v>28286</v>
      </c>
      <c r="K116" s="8">
        <f t="shared" si="13"/>
        <v>0.58108385718394351</v>
      </c>
      <c r="L116" s="6" t="s">
        <v>21</v>
      </c>
      <c r="M116" s="7">
        <v>93123</v>
      </c>
      <c r="N116" s="7">
        <v>48678</v>
      </c>
      <c r="O116" s="8">
        <f t="shared" si="14"/>
        <v>0.47727199510325052</v>
      </c>
      <c r="P116" s="15">
        <v>2000</v>
      </c>
      <c r="Q116" s="6"/>
      <c r="R116" s="6"/>
    </row>
    <row r="117" spans="1:18" x14ac:dyDescent="0.25">
      <c r="A117" s="14" t="s">
        <v>38</v>
      </c>
      <c r="B117" s="6" t="s">
        <v>56</v>
      </c>
      <c r="C117" s="6" t="s">
        <v>113</v>
      </c>
      <c r="D117" s="6" t="s">
        <v>17</v>
      </c>
      <c r="E117" s="6" t="s">
        <v>26</v>
      </c>
      <c r="F117" s="6" t="s">
        <v>19</v>
      </c>
      <c r="G117" s="7">
        <v>6967</v>
      </c>
      <c r="H117" s="8">
        <f t="shared" si="12"/>
        <v>0.21038804167295788</v>
      </c>
      <c r="I117" s="6" t="s">
        <v>20</v>
      </c>
      <c r="J117" s="7">
        <v>14889</v>
      </c>
      <c r="K117" s="8">
        <f t="shared" si="13"/>
        <v>0.55986312702113261</v>
      </c>
      <c r="L117" s="6" t="s">
        <v>20</v>
      </c>
      <c r="M117" s="7">
        <v>33115</v>
      </c>
      <c r="N117" s="7">
        <v>26594</v>
      </c>
      <c r="O117" s="8">
        <f t="shared" si="14"/>
        <v>0.19691982485278575</v>
      </c>
      <c r="P117" s="15">
        <v>1998</v>
      </c>
      <c r="Q117" s="6"/>
      <c r="R117" s="6"/>
    </row>
    <row r="118" spans="1:18" x14ac:dyDescent="0.25">
      <c r="A118" s="14" t="s">
        <v>45</v>
      </c>
      <c r="B118" s="6" t="s">
        <v>56</v>
      </c>
      <c r="C118" s="6" t="s">
        <v>160</v>
      </c>
      <c r="D118" s="6" t="s">
        <v>17</v>
      </c>
      <c r="E118" s="6" t="s">
        <v>26</v>
      </c>
      <c r="F118" s="6" t="s">
        <v>19</v>
      </c>
      <c r="G118" s="7">
        <v>9300</v>
      </c>
      <c r="H118" s="8">
        <f t="shared" si="12"/>
        <v>0.23340444221357762</v>
      </c>
      <c r="I118" s="6" t="s">
        <v>21</v>
      </c>
      <c r="J118" s="7">
        <v>18445</v>
      </c>
      <c r="K118" s="8">
        <f t="shared" si="13"/>
        <v>0.52914682425841986</v>
      </c>
      <c r="L118" s="6" t="s">
        <v>21</v>
      </c>
      <c r="M118" s="7">
        <v>39845</v>
      </c>
      <c r="N118" s="7">
        <v>34858</v>
      </c>
      <c r="O118" s="8">
        <f t="shared" si="14"/>
        <v>0.12515999498054964</v>
      </c>
      <c r="P118" s="15">
        <v>1998</v>
      </c>
      <c r="Q118" s="6"/>
      <c r="R118" s="6"/>
    </row>
    <row r="119" spans="1:18" x14ac:dyDescent="0.25">
      <c r="A119" s="14" t="s">
        <v>15</v>
      </c>
      <c r="B119" s="6" t="s">
        <v>56</v>
      </c>
      <c r="C119" s="6" t="s">
        <v>50</v>
      </c>
      <c r="D119" s="6" t="s">
        <v>23</v>
      </c>
      <c r="E119" s="6" t="s">
        <v>26</v>
      </c>
      <c r="F119" s="6" t="s">
        <v>49</v>
      </c>
      <c r="G119" s="7">
        <v>16630</v>
      </c>
      <c r="H119" s="8">
        <f t="shared" si="12"/>
        <v>0.26088729919678716</v>
      </c>
      <c r="I119" s="6" t="s">
        <v>21</v>
      </c>
      <c r="J119" s="7">
        <v>26028</v>
      </c>
      <c r="K119" s="8">
        <f t="shared" si="13"/>
        <v>0.51999840172613576</v>
      </c>
      <c r="L119" s="6" t="s">
        <v>20</v>
      </c>
      <c r="M119" s="7">
        <v>63744</v>
      </c>
      <c r="N119" s="7">
        <v>50054</v>
      </c>
      <c r="O119" s="8">
        <f t="shared" si="14"/>
        <v>0.21476531124497991</v>
      </c>
      <c r="P119" s="15">
        <v>1996</v>
      </c>
      <c r="Q119" s="6"/>
      <c r="R119" s="6"/>
    </row>
    <row r="120" spans="1:18" x14ac:dyDescent="0.25">
      <c r="A120" s="14" t="s">
        <v>38</v>
      </c>
      <c r="B120" s="6" t="s">
        <v>56</v>
      </c>
      <c r="C120" s="6" t="s">
        <v>116</v>
      </c>
      <c r="D120" s="6" t="s">
        <v>23</v>
      </c>
      <c r="E120" s="6" t="s">
        <v>26</v>
      </c>
      <c r="F120" s="6" t="s">
        <v>24</v>
      </c>
      <c r="G120" s="7">
        <v>7783</v>
      </c>
      <c r="H120" s="8">
        <f t="shared" si="12"/>
        <v>0.3584158415841584</v>
      </c>
      <c r="I120" s="6" t="s">
        <v>21</v>
      </c>
      <c r="J120" s="7">
        <v>9069</v>
      </c>
      <c r="K120" s="8">
        <f t="shared" si="13"/>
        <v>0.53837934105075691</v>
      </c>
      <c r="L120" s="6" t="s">
        <v>20</v>
      </c>
      <c r="M120" s="7">
        <v>21715</v>
      </c>
      <c r="N120" s="7">
        <v>16845</v>
      </c>
      <c r="O120" s="8">
        <f t="shared" si="14"/>
        <v>0.22426893852175916</v>
      </c>
      <c r="P120" s="15">
        <v>1996</v>
      </c>
      <c r="Q120" s="6"/>
      <c r="R120" s="6"/>
    </row>
    <row r="121" spans="1:18" x14ac:dyDescent="0.25">
      <c r="A121" s="14" t="s">
        <v>43</v>
      </c>
      <c r="B121" s="6" t="s">
        <v>56</v>
      </c>
      <c r="C121" s="6" t="s">
        <v>149</v>
      </c>
      <c r="D121" s="6" t="s">
        <v>23</v>
      </c>
      <c r="E121" s="6" t="s">
        <v>26</v>
      </c>
      <c r="F121" s="6" t="s">
        <v>49</v>
      </c>
      <c r="G121" s="7">
        <v>14557</v>
      </c>
      <c r="H121" s="8">
        <f t="shared" si="12"/>
        <v>0.2057875540727756</v>
      </c>
      <c r="I121" s="6" t="s">
        <v>21</v>
      </c>
      <c r="J121" s="7">
        <v>33526</v>
      </c>
      <c r="K121" s="8">
        <f t="shared" si="13"/>
        <v>0.53217562462300394</v>
      </c>
      <c r="L121" s="6" t="s">
        <v>20</v>
      </c>
      <c r="M121" s="7">
        <v>70738</v>
      </c>
      <c r="N121" s="7">
        <v>62998</v>
      </c>
      <c r="O121" s="8">
        <f t="shared" si="14"/>
        <v>0.10941785179111652</v>
      </c>
      <c r="P121" s="15">
        <v>1994</v>
      </c>
      <c r="Q121" s="6"/>
      <c r="R121" s="6"/>
    </row>
    <row r="122" spans="1:18" x14ac:dyDescent="0.25">
      <c r="A122" s="14" t="s">
        <v>43</v>
      </c>
      <c r="B122" s="6" t="s">
        <v>56</v>
      </c>
      <c r="C122" s="6" t="s">
        <v>150</v>
      </c>
      <c r="D122" s="6" t="s">
        <v>17</v>
      </c>
      <c r="E122" s="6" t="s">
        <v>26</v>
      </c>
      <c r="F122" s="6" t="s">
        <v>24</v>
      </c>
      <c r="G122" s="7">
        <v>12489</v>
      </c>
      <c r="H122" s="8">
        <f t="shared" si="12"/>
        <v>0.48745169977752623</v>
      </c>
      <c r="I122" s="6" t="s">
        <v>20</v>
      </c>
      <c r="J122" s="7">
        <v>11258</v>
      </c>
      <c r="K122" s="8">
        <f t="shared" si="13"/>
        <v>0.51739510087779772</v>
      </c>
      <c r="L122" s="6" t="s">
        <v>21</v>
      </c>
      <c r="M122" s="7">
        <v>25621</v>
      </c>
      <c r="N122" s="7">
        <v>21759</v>
      </c>
      <c r="O122" s="8">
        <f t="shared" si="14"/>
        <v>0.15073572460091331</v>
      </c>
      <c r="P122" s="15">
        <v>1994</v>
      </c>
      <c r="Q122" s="6"/>
      <c r="R122" s="6"/>
    </row>
    <row r="123" spans="1:18" x14ac:dyDescent="0.25">
      <c r="A123" s="14" t="s">
        <v>41</v>
      </c>
      <c r="B123" s="6" t="s">
        <v>33</v>
      </c>
      <c r="C123" s="6" t="s">
        <v>346</v>
      </c>
      <c r="D123" s="6" t="s">
        <v>23</v>
      </c>
      <c r="E123" s="6" t="s">
        <v>26</v>
      </c>
      <c r="F123" s="6" t="s">
        <v>19</v>
      </c>
      <c r="G123" s="7">
        <v>8010</v>
      </c>
      <c r="H123" s="8">
        <f t="shared" si="12"/>
        <v>0.33052735825699431</v>
      </c>
      <c r="I123" s="6" t="s">
        <v>20</v>
      </c>
      <c r="J123" s="7">
        <v>2726</v>
      </c>
      <c r="K123" s="8">
        <f t="shared" si="13"/>
        <v>0.65639296893811705</v>
      </c>
      <c r="L123" s="6" t="s">
        <v>20</v>
      </c>
      <c r="M123" s="7">
        <v>24234</v>
      </c>
      <c r="N123" s="7">
        <v>4153</v>
      </c>
      <c r="O123" s="8">
        <f t="shared" si="14"/>
        <v>0.82862919864652962</v>
      </c>
      <c r="P123" s="15">
        <v>2014</v>
      </c>
      <c r="Q123" s="6"/>
      <c r="R123" s="6"/>
    </row>
    <row r="124" spans="1:18" x14ac:dyDescent="0.25">
      <c r="A124" s="14" t="s">
        <v>43</v>
      </c>
      <c r="B124" s="6" t="s">
        <v>33</v>
      </c>
      <c r="C124" s="6" t="s">
        <v>348</v>
      </c>
      <c r="D124" s="6" t="s">
        <v>17</v>
      </c>
      <c r="E124" s="6" t="s">
        <v>26</v>
      </c>
      <c r="F124" s="6" t="s">
        <v>19</v>
      </c>
      <c r="G124" s="7">
        <v>14597</v>
      </c>
      <c r="H124" s="8">
        <f t="shared" ref="H124:H125" si="15">G124/M124</f>
        <v>0.2657188626351622</v>
      </c>
      <c r="I124" s="6" t="s">
        <v>20</v>
      </c>
      <c r="J124" s="7">
        <v>19371</v>
      </c>
      <c r="K124" s="8">
        <f t="shared" ref="K124:K125" si="16">J124/N124</f>
        <v>0.59263905035795139</v>
      </c>
      <c r="L124" s="6" t="s">
        <v>21</v>
      </c>
      <c r="M124" s="7">
        <v>54934</v>
      </c>
      <c r="N124" s="7">
        <v>32686</v>
      </c>
      <c r="O124" s="8">
        <f t="shared" ref="O124:O125" si="17">(M124-N124)/M124</f>
        <v>0.40499508501110426</v>
      </c>
      <c r="P124" s="15">
        <v>2014</v>
      </c>
      <c r="Q124" s="6"/>
      <c r="R124" s="6"/>
    </row>
    <row r="125" spans="1:18" x14ac:dyDescent="0.25">
      <c r="A125" s="14" t="s">
        <v>43</v>
      </c>
      <c r="B125" s="34" t="s">
        <v>33</v>
      </c>
      <c r="C125" s="34" t="s">
        <v>349</v>
      </c>
      <c r="D125" s="34" t="s">
        <v>23</v>
      </c>
      <c r="E125" s="34" t="s">
        <v>26</v>
      </c>
      <c r="F125" s="34" t="s">
        <v>19</v>
      </c>
      <c r="G125" s="7">
        <v>8505</v>
      </c>
      <c r="H125" s="8">
        <f t="shared" si="15"/>
        <v>0.30898060015984885</v>
      </c>
      <c r="I125" s="34" t="s">
        <v>21</v>
      </c>
      <c r="J125" s="7">
        <v>10411</v>
      </c>
      <c r="K125" s="8">
        <f t="shared" si="16"/>
        <v>0.54223958333333333</v>
      </c>
      <c r="L125" s="34" t="s">
        <v>20</v>
      </c>
      <c r="M125" s="7">
        <v>27526</v>
      </c>
      <c r="N125" s="7">
        <v>19200</v>
      </c>
      <c r="O125" s="8">
        <f t="shared" si="17"/>
        <v>0.30247765748746641</v>
      </c>
      <c r="P125" s="15">
        <v>2014</v>
      </c>
      <c r="Q125" s="6"/>
      <c r="R125" s="6"/>
    </row>
    <row r="126" spans="1:18" x14ac:dyDescent="0.25">
      <c r="A126" s="14" t="s">
        <v>47</v>
      </c>
      <c r="B126" s="6" t="s">
        <v>33</v>
      </c>
      <c r="C126" s="6" t="s">
        <v>165</v>
      </c>
      <c r="D126" s="6" t="s">
        <v>23</v>
      </c>
      <c r="E126" s="6" t="s">
        <v>18</v>
      </c>
      <c r="F126" s="6" t="s">
        <v>49</v>
      </c>
      <c r="G126" s="7">
        <v>2778</v>
      </c>
      <c r="H126" s="8">
        <f t="shared" si="12"/>
        <v>0.39159853397237104</v>
      </c>
      <c r="I126" s="6" t="s">
        <v>20</v>
      </c>
      <c r="J126" s="7">
        <v>1848</v>
      </c>
      <c r="K126" s="8">
        <f t="shared" si="13"/>
        <v>0.60829493087557607</v>
      </c>
      <c r="L126" s="6" t="s">
        <v>20</v>
      </c>
      <c r="M126" s="7">
        <v>7094</v>
      </c>
      <c r="N126" s="7">
        <v>3038</v>
      </c>
      <c r="O126" s="8">
        <f t="shared" si="14"/>
        <v>0.57175077530307306</v>
      </c>
      <c r="P126" s="15">
        <v>2012</v>
      </c>
      <c r="Q126" s="6"/>
      <c r="R126" s="6"/>
    </row>
    <row r="127" spans="1:18" x14ac:dyDescent="0.25">
      <c r="A127" s="14" t="s">
        <v>43</v>
      </c>
      <c r="B127" s="6" t="s">
        <v>33</v>
      </c>
      <c r="C127" s="6" t="s">
        <v>141</v>
      </c>
      <c r="D127" s="6" t="s">
        <v>17</v>
      </c>
      <c r="E127" s="6" t="s">
        <v>26</v>
      </c>
      <c r="F127" s="6" t="s">
        <v>19</v>
      </c>
      <c r="G127" s="7">
        <v>18760</v>
      </c>
      <c r="H127" s="8">
        <f t="shared" si="12"/>
        <v>0.33579751910788119</v>
      </c>
      <c r="I127" s="6" t="s">
        <v>20</v>
      </c>
      <c r="J127" s="7">
        <v>29817</v>
      </c>
      <c r="K127" s="8">
        <f t="shared" si="13"/>
        <v>0.652179618976793</v>
      </c>
      <c r="L127" s="6" t="s">
        <v>21</v>
      </c>
      <c r="M127" s="7">
        <v>55867</v>
      </c>
      <c r="N127" s="7">
        <v>45719</v>
      </c>
      <c r="O127" s="8">
        <f t="shared" si="14"/>
        <v>0.1816456942381012</v>
      </c>
      <c r="P127" s="15">
        <v>2010</v>
      </c>
      <c r="Q127" s="6"/>
      <c r="R127" s="6"/>
    </row>
    <row r="128" spans="1:18" x14ac:dyDescent="0.25">
      <c r="A128" s="14" t="s">
        <v>15</v>
      </c>
      <c r="B128" s="6" t="s">
        <v>33</v>
      </c>
      <c r="C128" s="6" t="s">
        <v>31</v>
      </c>
      <c r="D128" s="6" t="s">
        <v>17</v>
      </c>
      <c r="E128" s="6" t="s">
        <v>26</v>
      </c>
      <c r="F128" s="6" t="s">
        <v>19</v>
      </c>
      <c r="G128" s="7">
        <v>18515</v>
      </c>
      <c r="H128" s="8">
        <f t="shared" si="12"/>
        <v>0.4879945178039588</v>
      </c>
      <c r="I128" s="6" t="s">
        <v>20</v>
      </c>
      <c r="J128" s="7">
        <v>16031</v>
      </c>
      <c r="K128" s="8">
        <f t="shared" si="13"/>
        <v>0.78733853936447129</v>
      </c>
      <c r="L128" s="6" t="s">
        <v>21</v>
      </c>
      <c r="M128" s="7">
        <v>37941</v>
      </c>
      <c r="N128" s="7">
        <v>20361</v>
      </c>
      <c r="O128" s="8">
        <f t="shared" si="14"/>
        <v>0.46335099233019689</v>
      </c>
      <c r="P128" s="15">
        <v>2008</v>
      </c>
      <c r="Q128" s="6"/>
      <c r="R128" s="6"/>
    </row>
    <row r="129" spans="1:18" x14ac:dyDescent="0.25">
      <c r="A129" s="14" t="s">
        <v>43</v>
      </c>
      <c r="B129" s="6" t="s">
        <v>33</v>
      </c>
      <c r="C129" s="6" t="s">
        <v>142</v>
      </c>
      <c r="D129" s="6" t="s">
        <v>17</v>
      </c>
      <c r="E129" s="6" t="s">
        <v>18</v>
      </c>
      <c r="F129" s="6" t="s">
        <v>19</v>
      </c>
      <c r="G129" s="7">
        <v>16691</v>
      </c>
      <c r="H129" s="8">
        <f t="shared" si="12"/>
        <v>0.34566239360490403</v>
      </c>
      <c r="I129" s="6" t="s">
        <v>20</v>
      </c>
      <c r="J129" s="7">
        <v>26748</v>
      </c>
      <c r="K129" s="8">
        <f t="shared" si="13"/>
        <v>0.63059622321239128</v>
      </c>
      <c r="L129" s="6" t="s">
        <v>21</v>
      </c>
      <c r="M129" s="7">
        <v>48287</v>
      </c>
      <c r="N129" s="7">
        <v>42417</v>
      </c>
      <c r="O129" s="8">
        <f t="shared" si="14"/>
        <v>0.12156481040445669</v>
      </c>
      <c r="P129" s="15">
        <v>2006</v>
      </c>
      <c r="Q129" s="6"/>
      <c r="R129" s="6"/>
    </row>
    <row r="130" spans="1:18" x14ac:dyDescent="0.25">
      <c r="A130" s="14" t="s">
        <v>15</v>
      </c>
      <c r="B130" s="6" t="s">
        <v>33</v>
      </c>
      <c r="C130" s="6" t="s">
        <v>34</v>
      </c>
      <c r="D130" s="6" t="s">
        <v>17</v>
      </c>
      <c r="E130" s="6" t="s">
        <v>26</v>
      </c>
      <c r="F130" s="6" t="s">
        <v>19</v>
      </c>
      <c r="G130" s="7">
        <v>6742</v>
      </c>
      <c r="H130" s="8">
        <f t="shared" si="12"/>
        <v>0.45175556151165908</v>
      </c>
      <c r="I130" s="6" t="s">
        <v>20</v>
      </c>
      <c r="J130" s="7">
        <v>2371</v>
      </c>
      <c r="K130" s="8">
        <f t="shared" si="13"/>
        <v>0.52677182848255943</v>
      </c>
      <c r="L130" s="6" t="s">
        <v>20</v>
      </c>
      <c r="M130" s="7">
        <v>14924</v>
      </c>
      <c r="N130" s="7">
        <v>4501</v>
      </c>
      <c r="O130" s="8">
        <f t="shared" si="14"/>
        <v>0.69840525328330205</v>
      </c>
      <c r="P130" s="15">
        <v>2004</v>
      </c>
      <c r="Q130" s="6"/>
      <c r="R130" s="6"/>
    </row>
    <row r="131" spans="1:18" x14ac:dyDescent="0.25">
      <c r="A131" s="14" t="s">
        <v>41</v>
      </c>
      <c r="B131" s="6" t="s">
        <v>33</v>
      </c>
      <c r="C131" s="6" t="s">
        <v>132</v>
      </c>
      <c r="D131" s="6" t="s">
        <v>17</v>
      </c>
      <c r="E131" s="6" t="s">
        <v>18</v>
      </c>
      <c r="F131" s="6" t="s">
        <v>19</v>
      </c>
      <c r="G131" s="7">
        <v>13119</v>
      </c>
      <c r="H131" s="8">
        <f t="shared" si="12"/>
        <v>0.22377061763351358</v>
      </c>
      <c r="I131" s="6" t="s">
        <v>21</v>
      </c>
      <c r="J131" s="7">
        <v>23092</v>
      </c>
      <c r="K131" s="8">
        <f t="shared" si="13"/>
        <v>0.5460005201806446</v>
      </c>
      <c r="L131" s="6" t="s">
        <v>21</v>
      </c>
      <c r="M131" s="7">
        <v>58627</v>
      </c>
      <c r="N131" s="7">
        <v>42293</v>
      </c>
      <c r="O131" s="8">
        <f t="shared" si="14"/>
        <v>0.27860883210807308</v>
      </c>
      <c r="P131" s="15">
        <v>2004</v>
      </c>
      <c r="Q131" s="6"/>
      <c r="R131" s="6"/>
    </row>
    <row r="132" spans="1:18" x14ac:dyDescent="0.25">
      <c r="A132" s="14" t="s">
        <v>38</v>
      </c>
      <c r="B132" s="6" t="s">
        <v>33</v>
      </c>
      <c r="C132" s="6" t="s">
        <v>114</v>
      </c>
      <c r="D132" s="6" t="s">
        <v>17</v>
      </c>
      <c r="E132" s="6" t="s">
        <v>26</v>
      </c>
      <c r="F132" s="6" t="s">
        <v>19</v>
      </c>
      <c r="G132" s="7">
        <v>1875</v>
      </c>
      <c r="H132" s="8">
        <f t="shared" si="12"/>
        <v>0.45620437956204379</v>
      </c>
      <c r="I132" s="6" t="s">
        <v>20</v>
      </c>
      <c r="J132" s="7">
        <v>1853</v>
      </c>
      <c r="K132" s="8">
        <f t="shared" si="13"/>
        <v>0.52776986613500432</v>
      </c>
      <c r="L132" s="6" t="s">
        <v>20</v>
      </c>
      <c r="M132" s="7">
        <v>4110</v>
      </c>
      <c r="N132" s="7">
        <v>3511</v>
      </c>
      <c r="O132" s="8">
        <f t="shared" si="14"/>
        <v>0.14574209245742092</v>
      </c>
      <c r="P132" s="15">
        <v>1998</v>
      </c>
      <c r="Q132" s="6"/>
      <c r="R132" s="6"/>
    </row>
    <row r="133" spans="1:18" x14ac:dyDescent="0.25">
      <c r="A133" s="14" t="s">
        <v>15</v>
      </c>
      <c r="B133" s="6" t="s">
        <v>246</v>
      </c>
      <c r="C133" s="6" t="s">
        <v>338</v>
      </c>
      <c r="D133" s="6" t="s">
        <v>17</v>
      </c>
      <c r="E133" s="6" t="s">
        <v>26</v>
      </c>
      <c r="F133" s="6" t="s">
        <v>19</v>
      </c>
      <c r="G133" s="7">
        <v>18655</v>
      </c>
      <c r="H133" s="8">
        <f>G133/M133</f>
        <v>0.19733640806482325</v>
      </c>
      <c r="I133" s="6" t="s">
        <v>21</v>
      </c>
      <c r="J133" s="7">
        <v>47491</v>
      </c>
      <c r="K133" s="8">
        <f>J133/N133</f>
        <v>0.63502527210975312</v>
      </c>
      <c r="L133" s="6" t="s">
        <v>21</v>
      </c>
      <c r="M133" s="7">
        <v>94534</v>
      </c>
      <c r="N133" s="7">
        <v>74786</v>
      </c>
      <c r="O133" s="8">
        <f>(M133-N133)/M133</f>
        <v>0.20889838576596781</v>
      </c>
      <c r="P133" s="15">
        <v>2014</v>
      </c>
      <c r="Q133" s="6"/>
      <c r="R133" s="6"/>
    </row>
    <row r="134" spans="1:18" x14ac:dyDescent="0.25">
      <c r="A134" s="14" t="s">
        <v>41</v>
      </c>
      <c r="B134" s="34" t="s">
        <v>246</v>
      </c>
      <c r="C134" s="34" t="s">
        <v>347</v>
      </c>
      <c r="D134" s="34" t="s">
        <v>17</v>
      </c>
      <c r="E134" s="34" t="s">
        <v>26</v>
      </c>
      <c r="F134" s="34" t="s">
        <v>19</v>
      </c>
      <c r="G134" s="7">
        <v>11123</v>
      </c>
      <c r="H134" s="8">
        <f t="shared" ref="H134" si="18">G134/M134</f>
        <v>0.25201649447163316</v>
      </c>
      <c r="I134" s="34" t="s">
        <v>21</v>
      </c>
      <c r="J134" s="7">
        <v>18849</v>
      </c>
      <c r="K134" s="8">
        <f t="shared" ref="K134" si="19">J134/N134</f>
        <v>0.60074579296277408</v>
      </c>
      <c r="L134" s="34" t="s">
        <v>21</v>
      </c>
      <c r="M134" s="7">
        <v>44136</v>
      </c>
      <c r="N134" s="7">
        <v>31376</v>
      </c>
      <c r="O134" s="8">
        <f t="shared" ref="O134" si="20">(M134-N134)/M134</f>
        <v>0.28910639840493024</v>
      </c>
      <c r="P134" s="15">
        <v>2014</v>
      </c>
      <c r="Q134" s="6"/>
      <c r="R134" s="6"/>
    </row>
    <row r="135" spans="1:18" x14ac:dyDescent="0.25">
      <c r="A135" s="14" t="s">
        <v>45</v>
      </c>
      <c r="B135" s="6" t="s">
        <v>246</v>
      </c>
      <c r="C135" s="6" t="s">
        <v>157</v>
      </c>
      <c r="D135" s="6" t="s">
        <v>17</v>
      </c>
      <c r="E135" s="6" t="s">
        <v>26</v>
      </c>
      <c r="F135" s="6" t="s">
        <v>19</v>
      </c>
      <c r="G135" s="7">
        <v>15709</v>
      </c>
      <c r="H135" s="8">
        <f t="shared" si="12"/>
        <v>0.48927025259289253</v>
      </c>
      <c r="I135" s="6" t="s">
        <v>20</v>
      </c>
      <c r="J135" s="7">
        <v>13637</v>
      </c>
      <c r="K135" s="8">
        <f t="shared" si="13"/>
        <v>0.50187693213602236</v>
      </c>
      <c r="L135" s="6" t="s">
        <v>20</v>
      </c>
      <c r="M135" s="7">
        <v>32107</v>
      </c>
      <c r="N135" s="7">
        <v>27172</v>
      </c>
      <c r="O135" s="8">
        <f t="shared" si="14"/>
        <v>0.15370479957641636</v>
      </c>
      <c r="P135" s="15">
        <v>2010</v>
      </c>
      <c r="Q135" s="6"/>
      <c r="R135" s="6"/>
    </row>
    <row r="136" spans="1:18" x14ac:dyDescent="0.25">
      <c r="A136" s="14" t="s">
        <v>76</v>
      </c>
      <c r="B136" s="6" t="s">
        <v>246</v>
      </c>
      <c r="C136" s="6" t="s">
        <v>91</v>
      </c>
      <c r="D136" s="6" t="s">
        <v>17</v>
      </c>
      <c r="E136" s="6" t="s">
        <v>26</v>
      </c>
      <c r="F136" s="6" t="s">
        <v>19</v>
      </c>
      <c r="G136" s="7">
        <v>29144</v>
      </c>
      <c r="H136" s="8">
        <f t="shared" si="12"/>
        <v>0.35188717973485306</v>
      </c>
      <c r="I136" s="6" t="s">
        <v>20</v>
      </c>
      <c r="J136" s="7">
        <v>28180</v>
      </c>
      <c r="K136" s="8">
        <f t="shared" si="13"/>
        <v>0.54047833675367762</v>
      </c>
      <c r="L136" s="6" t="s">
        <v>21</v>
      </c>
      <c r="M136" s="7">
        <v>82822</v>
      </c>
      <c r="N136" s="7">
        <v>52139</v>
      </c>
      <c r="O136" s="8">
        <f t="shared" si="14"/>
        <v>0.37046919900509528</v>
      </c>
      <c r="P136" s="15">
        <v>2004</v>
      </c>
      <c r="Q136" s="6"/>
      <c r="R136" s="6"/>
    </row>
    <row r="137" spans="1:18" x14ac:dyDescent="0.25">
      <c r="A137" s="14" t="s">
        <v>45</v>
      </c>
      <c r="B137" s="6" t="s">
        <v>151</v>
      </c>
      <c r="C137" s="6" t="s">
        <v>152</v>
      </c>
      <c r="D137" s="6" t="s">
        <v>17</v>
      </c>
      <c r="E137" s="6" t="s">
        <v>26</v>
      </c>
      <c r="F137" s="6" t="s">
        <v>19</v>
      </c>
      <c r="G137" s="7">
        <v>10252</v>
      </c>
      <c r="H137" s="8">
        <f t="shared" si="12"/>
        <v>0.27362015586633925</v>
      </c>
      <c r="I137" s="6" t="s">
        <v>21</v>
      </c>
      <c r="J137" s="7">
        <v>16844</v>
      </c>
      <c r="K137" s="8">
        <f t="shared" si="13"/>
        <v>0.56114868241329918</v>
      </c>
      <c r="L137" s="6" t="s">
        <v>21</v>
      </c>
      <c r="M137" s="7">
        <v>37468</v>
      </c>
      <c r="N137" s="7">
        <v>30017</v>
      </c>
      <c r="O137" s="8">
        <f t="shared" si="14"/>
        <v>0.19886302978541689</v>
      </c>
      <c r="P137" s="15">
        <v>2012</v>
      </c>
      <c r="Q137" s="6"/>
      <c r="R137" s="6"/>
    </row>
    <row r="138" spans="1:18" x14ac:dyDescent="0.25">
      <c r="A138" s="14" t="s">
        <v>45</v>
      </c>
      <c r="B138" s="6" t="s">
        <v>151</v>
      </c>
      <c r="C138" s="6" t="s">
        <v>153</v>
      </c>
      <c r="D138" s="6" t="s">
        <v>23</v>
      </c>
      <c r="E138" s="6" t="s">
        <v>18</v>
      </c>
      <c r="F138" s="6" t="s">
        <v>24</v>
      </c>
      <c r="G138" s="7">
        <v>16404</v>
      </c>
      <c r="H138" s="8">
        <f t="shared" si="12"/>
        <v>0.48725717340937447</v>
      </c>
      <c r="I138" s="6" t="s">
        <v>20</v>
      </c>
      <c r="J138" s="7">
        <v>17930</v>
      </c>
      <c r="K138" s="8">
        <f t="shared" si="13"/>
        <v>0.72699995945343232</v>
      </c>
      <c r="L138" s="6" t="s">
        <v>20</v>
      </c>
      <c r="M138" s="7">
        <v>33666</v>
      </c>
      <c r="N138" s="7">
        <v>24663</v>
      </c>
      <c r="O138" s="8">
        <f t="shared" si="14"/>
        <v>0.26742113705221887</v>
      </c>
      <c r="P138" s="15">
        <v>2012</v>
      </c>
      <c r="Q138" s="6"/>
      <c r="R138" s="6"/>
    </row>
    <row r="139" spans="1:18" x14ac:dyDescent="0.25">
      <c r="A139" s="14" t="s">
        <v>47</v>
      </c>
      <c r="B139" s="6" t="s">
        <v>151</v>
      </c>
      <c r="C139" s="6" t="s">
        <v>166</v>
      </c>
      <c r="D139" s="6" t="s">
        <v>23</v>
      </c>
      <c r="E139" s="6" t="s">
        <v>26</v>
      </c>
      <c r="F139" s="6" t="s">
        <v>211</v>
      </c>
      <c r="G139" s="7">
        <v>2410</v>
      </c>
      <c r="H139" s="8">
        <f t="shared" si="12"/>
        <v>0.33781889543033361</v>
      </c>
      <c r="I139" s="6" t="s">
        <v>21</v>
      </c>
      <c r="J139" s="7">
        <v>2121</v>
      </c>
      <c r="K139" s="8">
        <f t="shared" si="13"/>
        <v>0.57855973813420625</v>
      </c>
      <c r="L139" s="6" t="s">
        <v>20</v>
      </c>
      <c r="M139" s="7">
        <v>7134</v>
      </c>
      <c r="N139" s="7">
        <v>3666</v>
      </c>
      <c r="O139" s="8">
        <f t="shared" si="14"/>
        <v>0.4861227922624054</v>
      </c>
      <c r="P139" s="15">
        <v>2012</v>
      </c>
      <c r="Q139" s="6"/>
      <c r="R139" s="6"/>
    </row>
    <row r="140" spans="1:18" x14ac:dyDescent="0.25">
      <c r="A140" s="14" t="s">
        <v>15</v>
      </c>
      <c r="B140" s="6" t="s">
        <v>151</v>
      </c>
      <c r="C140" s="6" t="s">
        <v>22</v>
      </c>
      <c r="D140" s="6" t="s">
        <v>23</v>
      </c>
      <c r="E140" s="6" t="s">
        <v>18</v>
      </c>
      <c r="F140" s="6" t="s">
        <v>24</v>
      </c>
      <c r="G140" s="7">
        <v>31489</v>
      </c>
      <c r="H140" s="8">
        <f t="shared" si="12"/>
        <v>0.36844753346438264</v>
      </c>
      <c r="I140" s="6" t="s">
        <v>20</v>
      </c>
      <c r="J140" s="7">
        <v>32333</v>
      </c>
      <c r="K140" s="8">
        <f t="shared" si="13"/>
        <v>0.54995577629609471</v>
      </c>
      <c r="L140" s="6" t="s">
        <v>21</v>
      </c>
      <c r="M140" s="7">
        <v>85464</v>
      </c>
      <c r="N140" s="7">
        <v>58792</v>
      </c>
      <c r="O140" s="8">
        <f t="shared" si="14"/>
        <v>0.31208462042497426</v>
      </c>
      <c r="P140" s="15">
        <v>2010</v>
      </c>
      <c r="Q140" s="6"/>
      <c r="R140" s="6"/>
    </row>
    <row r="141" spans="1:18" x14ac:dyDescent="0.25">
      <c r="A141" s="14" t="s">
        <v>15</v>
      </c>
      <c r="B141" s="6" t="s">
        <v>151</v>
      </c>
      <c r="C141" s="6" t="s">
        <v>25</v>
      </c>
      <c r="D141" s="6" t="s">
        <v>17</v>
      </c>
      <c r="E141" s="6" t="s">
        <v>26</v>
      </c>
      <c r="F141" s="6" t="s">
        <v>19</v>
      </c>
      <c r="G141" s="7">
        <v>6161</v>
      </c>
      <c r="H141" s="8">
        <f t="shared" si="12"/>
        <v>0.37587700567384541</v>
      </c>
      <c r="I141" s="6" t="s">
        <v>20</v>
      </c>
      <c r="J141" s="7">
        <v>11780</v>
      </c>
      <c r="K141" s="8">
        <f t="shared" si="13"/>
        <v>0.55755395683453235</v>
      </c>
      <c r="L141" s="6" t="s">
        <v>20</v>
      </c>
      <c r="M141" s="7">
        <v>16391</v>
      </c>
      <c r="N141" s="7">
        <v>21128</v>
      </c>
      <c r="O141" s="8">
        <f t="shared" si="14"/>
        <v>-0.28900006100909037</v>
      </c>
      <c r="P141" s="15">
        <v>2010</v>
      </c>
      <c r="Q141" s="6"/>
      <c r="R141" s="6"/>
    </row>
    <row r="142" spans="1:18" x14ac:dyDescent="0.25">
      <c r="A142" s="14" t="s">
        <v>76</v>
      </c>
      <c r="B142" s="6" t="s">
        <v>151</v>
      </c>
      <c r="C142" s="6" t="s">
        <v>83</v>
      </c>
      <c r="D142" s="6" t="s">
        <v>17</v>
      </c>
      <c r="E142" s="6" t="s">
        <v>26</v>
      </c>
      <c r="F142" s="6" t="s">
        <v>19</v>
      </c>
      <c r="G142" s="7">
        <v>27634</v>
      </c>
      <c r="H142" s="8">
        <f t="shared" si="12"/>
        <v>0.36291286361547048</v>
      </c>
      <c r="I142" s="6" t="s">
        <v>20</v>
      </c>
      <c r="J142" s="7">
        <v>39987</v>
      </c>
      <c r="K142" s="8">
        <f t="shared" si="13"/>
        <v>0.55994006693459175</v>
      </c>
      <c r="L142" s="6" t="s">
        <v>21</v>
      </c>
      <c r="M142" s="7">
        <v>76145</v>
      </c>
      <c r="N142" s="7">
        <v>71413</v>
      </c>
      <c r="O142" s="8">
        <f t="shared" si="14"/>
        <v>6.2144592553680475E-2</v>
      </c>
      <c r="P142" s="15">
        <v>2010</v>
      </c>
      <c r="Q142" s="6"/>
      <c r="R142" s="6"/>
    </row>
    <row r="143" spans="1:18" x14ac:dyDescent="0.25">
      <c r="A143" s="14" t="s">
        <v>15</v>
      </c>
      <c r="B143" s="6" t="s">
        <v>151</v>
      </c>
      <c r="C143" s="6" t="s">
        <v>42</v>
      </c>
      <c r="D143" s="6" t="s">
        <v>23</v>
      </c>
      <c r="E143" s="6" t="s">
        <v>26</v>
      </c>
      <c r="F143" s="6" t="s">
        <v>24</v>
      </c>
      <c r="G143" s="7">
        <v>43519</v>
      </c>
      <c r="H143" s="8">
        <f t="shared" ref="H143:H177" si="21">G143/M143</f>
        <v>0.43063389340774605</v>
      </c>
      <c r="I143" s="6" t="s">
        <v>21</v>
      </c>
      <c r="J143" s="7">
        <v>52394</v>
      </c>
      <c r="K143" s="8">
        <f t="shared" ref="K143:K177" si="22">J143/N143</f>
        <v>0.56002821839326178</v>
      </c>
      <c r="L143" s="6" t="s">
        <v>21</v>
      </c>
      <c r="M143" s="7">
        <v>101058</v>
      </c>
      <c r="N143" s="7">
        <v>93556</v>
      </c>
      <c r="O143" s="8">
        <f t="shared" ref="O143:O177" si="23">(M143-N143)/M143</f>
        <v>7.423459795365038E-2</v>
      </c>
      <c r="P143" s="15">
        <v>2002</v>
      </c>
      <c r="Q143" s="6"/>
      <c r="R143" s="6"/>
    </row>
    <row r="144" spans="1:18" x14ac:dyDescent="0.25">
      <c r="A144" s="14" t="s">
        <v>47</v>
      </c>
      <c r="B144" s="6" t="s">
        <v>151</v>
      </c>
      <c r="C144" s="6" t="s">
        <v>206</v>
      </c>
      <c r="D144" s="6" t="s">
        <v>17</v>
      </c>
      <c r="E144" s="6" t="s">
        <v>26</v>
      </c>
      <c r="F144" s="6" t="s">
        <v>19</v>
      </c>
      <c r="G144" s="7">
        <v>23894</v>
      </c>
      <c r="H144" s="8">
        <f t="shared" si="21"/>
        <v>0.37738888713396723</v>
      </c>
      <c r="I144" s="6" t="s">
        <v>20</v>
      </c>
      <c r="J144" s="7">
        <v>29968</v>
      </c>
      <c r="K144" s="8">
        <f t="shared" si="22"/>
        <v>0.59953986195858755</v>
      </c>
      <c r="L144" s="6" t="s">
        <v>21</v>
      </c>
      <c r="M144" s="7">
        <v>63314</v>
      </c>
      <c r="N144" s="7">
        <v>49985</v>
      </c>
      <c r="O144" s="8">
        <f t="shared" si="23"/>
        <v>0.21052215939602614</v>
      </c>
      <c r="P144" s="15">
        <v>2000</v>
      </c>
      <c r="Q144" s="6"/>
      <c r="R144" s="6"/>
    </row>
    <row r="145" spans="1:20" x14ac:dyDescent="0.25">
      <c r="A145" s="14" t="s">
        <v>15</v>
      </c>
      <c r="B145" s="6" t="s">
        <v>151</v>
      </c>
      <c r="C145" s="6" t="s">
        <v>53</v>
      </c>
      <c r="D145" s="6" t="s">
        <v>17</v>
      </c>
      <c r="E145" s="6" t="s">
        <v>26</v>
      </c>
      <c r="F145" s="6" t="s">
        <v>49</v>
      </c>
      <c r="G145" s="7">
        <v>4065</v>
      </c>
      <c r="H145" s="8">
        <f t="shared" si="21"/>
        <v>0.46293132900580797</v>
      </c>
      <c r="I145" s="6" t="s">
        <v>20</v>
      </c>
      <c r="J145" s="7">
        <v>5395</v>
      </c>
      <c r="K145" s="8">
        <f t="shared" si="22"/>
        <v>0.68972129890053691</v>
      </c>
      <c r="L145" s="6" t="s">
        <v>20</v>
      </c>
      <c r="M145" s="7">
        <v>8781</v>
      </c>
      <c r="N145" s="7">
        <v>7822</v>
      </c>
      <c r="O145" s="8">
        <f t="shared" si="23"/>
        <v>0.109213073681813</v>
      </c>
      <c r="P145" s="15">
        <v>1996</v>
      </c>
      <c r="Q145" s="6"/>
      <c r="R145" s="6"/>
    </row>
    <row r="146" spans="1:20" x14ac:dyDescent="0.25">
      <c r="A146" s="14" t="s">
        <v>41</v>
      </c>
      <c r="B146" s="6" t="s">
        <v>151</v>
      </c>
      <c r="C146" s="6" t="s">
        <v>134</v>
      </c>
      <c r="D146" s="6" t="s">
        <v>23</v>
      </c>
      <c r="E146" s="6" t="s">
        <v>26</v>
      </c>
      <c r="F146" s="6" t="s">
        <v>19</v>
      </c>
      <c r="G146" s="7">
        <v>12327</v>
      </c>
      <c r="H146" s="8">
        <f t="shared" si="21"/>
        <v>0.23397995596386001</v>
      </c>
      <c r="I146" s="6" t="s">
        <v>21</v>
      </c>
      <c r="J146" s="7">
        <v>16285</v>
      </c>
      <c r="K146" s="8">
        <f t="shared" si="22"/>
        <v>0.52274259300869896</v>
      </c>
      <c r="L146" s="6" t="s">
        <v>21</v>
      </c>
      <c r="M146" s="7">
        <v>52684</v>
      </c>
      <c r="N146" s="7">
        <v>31153</v>
      </c>
      <c r="O146" s="8">
        <f t="shared" si="23"/>
        <v>0.40868195277503605</v>
      </c>
      <c r="P146" s="15">
        <v>1996</v>
      </c>
      <c r="Q146" s="6"/>
      <c r="R146" s="6"/>
    </row>
    <row r="147" spans="1:20" x14ac:dyDescent="0.25">
      <c r="A147" s="14" t="s">
        <v>41</v>
      </c>
      <c r="B147" s="6" t="s">
        <v>151</v>
      </c>
      <c r="C147" s="6" t="s">
        <v>135</v>
      </c>
      <c r="D147" s="6" t="s">
        <v>17</v>
      </c>
      <c r="E147" s="6" t="s">
        <v>26</v>
      </c>
      <c r="F147" s="6" t="s">
        <v>49</v>
      </c>
      <c r="G147" s="7">
        <v>6201</v>
      </c>
      <c r="H147" s="8">
        <f t="shared" si="21"/>
        <v>0.3230023960829253</v>
      </c>
      <c r="I147" s="6" t="s">
        <v>21</v>
      </c>
      <c r="J147" s="7">
        <v>5355</v>
      </c>
      <c r="K147" s="8">
        <f t="shared" si="22"/>
        <v>0.53646563814866766</v>
      </c>
      <c r="L147" s="6" t="s">
        <v>20</v>
      </c>
      <c r="M147" s="7">
        <v>19198</v>
      </c>
      <c r="N147" s="7">
        <v>9982</v>
      </c>
      <c r="O147" s="8">
        <f t="shared" si="23"/>
        <v>0.48005000520887592</v>
      </c>
      <c r="P147" s="15">
        <v>1996</v>
      </c>
      <c r="Q147" s="6"/>
      <c r="R147" s="6"/>
    </row>
    <row r="148" spans="1:20" x14ac:dyDescent="0.25">
      <c r="A148" s="14" t="s">
        <v>41</v>
      </c>
      <c r="B148" s="6" t="s">
        <v>123</v>
      </c>
      <c r="C148" s="6" t="s">
        <v>124</v>
      </c>
      <c r="D148" s="6" t="s">
        <v>17</v>
      </c>
      <c r="E148" s="6" t="s">
        <v>26</v>
      </c>
      <c r="F148" s="6" t="s">
        <v>19</v>
      </c>
      <c r="G148" s="7">
        <v>21451</v>
      </c>
      <c r="H148" s="8">
        <f t="shared" si="21"/>
        <v>0.32072424980936859</v>
      </c>
      <c r="I148" s="6" t="s">
        <v>20</v>
      </c>
      <c r="J148" s="7">
        <v>10699</v>
      </c>
      <c r="K148" s="8">
        <f t="shared" si="22"/>
        <v>0.63620146280549439</v>
      </c>
      <c r="L148" s="6" t="s">
        <v>21</v>
      </c>
      <c r="M148" s="7">
        <v>66883</v>
      </c>
      <c r="N148" s="7">
        <v>16817</v>
      </c>
      <c r="O148" s="8">
        <f t="shared" si="23"/>
        <v>0.74856091981519968</v>
      </c>
      <c r="P148" s="15">
        <v>2012</v>
      </c>
      <c r="Q148" s="6"/>
      <c r="R148" s="6"/>
    </row>
    <row r="149" spans="1:20" x14ac:dyDescent="0.25">
      <c r="A149" s="14" t="s">
        <v>41</v>
      </c>
      <c r="B149" s="6" t="s">
        <v>123</v>
      </c>
      <c r="C149" s="6" t="s">
        <v>129</v>
      </c>
      <c r="D149" s="6" t="s">
        <v>17</v>
      </c>
      <c r="E149" s="6" t="s">
        <v>26</v>
      </c>
      <c r="F149" s="6" t="s">
        <v>19</v>
      </c>
      <c r="G149" s="7">
        <v>8513</v>
      </c>
      <c r="H149" s="8">
        <f t="shared" si="21"/>
        <v>0.33057626592109352</v>
      </c>
      <c r="I149" s="6" t="s">
        <v>21</v>
      </c>
      <c r="J149" s="7">
        <v>9239</v>
      </c>
      <c r="K149" s="8">
        <f t="shared" si="22"/>
        <v>0.61019747704907201</v>
      </c>
      <c r="L149" s="6" t="s">
        <v>20</v>
      </c>
      <c r="M149" s="7">
        <v>25752</v>
      </c>
      <c r="N149" s="7">
        <v>15141</v>
      </c>
      <c r="O149" s="8">
        <f t="shared" si="23"/>
        <v>0.4120456663560112</v>
      </c>
      <c r="P149" s="15">
        <v>2010</v>
      </c>
      <c r="Q149" s="6"/>
      <c r="R149" s="6"/>
    </row>
    <row r="150" spans="1:20" x14ac:dyDescent="0.25">
      <c r="A150" s="14" t="s">
        <v>76</v>
      </c>
      <c r="B150" s="6" t="s">
        <v>123</v>
      </c>
      <c r="C150" s="6" t="s">
        <v>92</v>
      </c>
      <c r="D150" s="6" t="s">
        <v>17</v>
      </c>
      <c r="E150" s="6" t="s">
        <v>26</v>
      </c>
      <c r="F150" s="6" t="s">
        <v>19</v>
      </c>
      <c r="G150" s="7">
        <v>43005</v>
      </c>
      <c r="H150" s="8">
        <f t="shared" si="21"/>
        <v>0.45846081681822543</v>
      </c>
      <c r="I150" s="6" t="s">
        <v>20</v>
      </c>
      <c r="J150" s="7">
        <v>34250</v>
      </c>
      <c r="K150" s="8">
        <f t="shared" si="22"/>
        <v>0.55479063740179801</v>
      </c>
      <c r="L150" s="6" t="s">
        <v>21</v>
      </c>
      <c r="M150" s="7">
        <v>93803</v>
      </c>
      <c r="N150" s="7">
        <v>61735</v>
      </c>
      <c r="O150" s="8">
        <f t="shared" si="23"/>
        <v>0.34186539876123367</v>
      </c>
      <c r="P150" s="15">
        <v>2004</v>
      </c>
      <c r="Q150" s="6"/>
      <c r="R150" s="6"/>
    </row>
    <row r="151" spans="1:20" x14ac:dyDescent="0.25">
      <c r="A151" s="14" t="s">
        <v>30</v>
      </c>
      <c r="B151" s="6" t="s">
        <v>123</v>
      </c>
      <c r="C151" s="6" t="s">
        <v>67</v>
      </c>
      <c r="D151" s="6" t="s">
        <v>17</v>
      </c>
      <c r="E151" s="6" t="s">
        <v>26</v>
      </c>
      <c r="F151" s="6" t="s">
        <v>19</v>
      </c>
      <c r="G151" s="7">
        <v>12981</v>
      </c>
      <c r="H151" s="8">
        <f t="shared" si="21"/>
        <v>0.30971297688068139</v>
      </c>
      <c r="I151" s="6" t="s">
        <v>21</v>
      </c>
      <c r="J151" s="7">
        <v>16292</v>
      </c>
      <c r="K151" s="8">
        <f t="shared" si="22"/>
        <v>0.51936625330740538</v>
      </c>
      <c r="L151" s="6" t="s">
        <v>21</v>
      </c>
      <c r="M151" s="7">
        <v>41913</v>
      </c>
      <c r="N151" s="7">
        <v>31369</v>
      </c>
      <c r="O151" s="8">
        <f t="shared" si="23"/>
        <v>0.25156872569369887</v>
      </c>
      <c r="P151" s="15">
        <v>2000</v>
      </c>
      <c r="Q151" s="6"/>
      <c r="R151" s="6"/>
    </row>
    <row r="152" spans="1:20" x14ac:dyDescent="0.25">
      <c r="A152" s="14" t="s">
        <v>41</v>
      </c>
      <c r="B152" s="6" t="s">
        <v>123</v>
      </c>
      <c r="C152" s="6" t="s">
        <v>136</v>
      </c>
      <c r="D152" s="6" t="s">
        <v>17</v>
      </c>
      <c r="E152" s="6" t="s">
        <v>26</v>
      </c>
      <c r="F152" s="6" t="s">
        <v>19</v>
      </c>
      <c r="G152" s="7">
        <v>6583</v>
      </c>
      <c r="H152" s="8">
        <f t="shared" si="21"/>
        <v>0.28876606571040048</v>
      </c>
      <c r="I152" s="6" t="s">
        <v>21</v>
      </c>
      <c r="J152" s="7">
        <v>3398</v>
      </c>
      <c r="K152" s="8">
        <f t="shared" si="22"/>
        <v>0.63860176658522838</v>
      </c>
      <c r="L152" s="6" t="s">
        <v>20</v>
      </c>
      <c r="M152" s="7">
        <v>22797</v>
      </c>
      <c r="N152" s="7">
        <v>5321</v>
      </c>
      <c r="O152" s="8">
        <f t="shared" si="23"/>
        <v>0.76659209545115581</v>
      </c>
      <c r="P152" s="15">
        <v>1996</v>
      </c>
      <c r="Q152" s="6"/>
      <c r="R152" s="6"/>
    </row>
    <row r="153" spans="1:20" x14ac:dyDescent="0.25">
      <c r="A153" s="14" t="s">
        <v>76</v>
      </c>
      <c r="B153" s="6" t="s">
        <v>123</v>
      </c>
      <c r="C153" s="6" t="s">
        <v>98</v>
      </c>
      <c r="D153" s="6" t="s">
        <v>23</v>
      </c>
      <c r="E153" s="6" t="s">
        <v>26</v>
      </c>
      <c r="F153" s="6" t="s">
        <v>49</v>
      </c>
      <c r="G153" s="7">
        <v>16574</v>
      </c>
      <c r="H153" s="8">
        <f t="shared" si="21"/>
        <v>0.26445199687265647</v>
      </c>
      <c r="I153" s="6" t="s">
        <v>20</v>
      </c>
      <c r="J153" s="7">
        <v>20335</v>
      </c>
      <c r="K153" s="8">
        <f t="shared" si="22"/>
        <v>0.53660016888325945</v>
      </c>
      <c r="L153" s="6" t="s">
        <v>20</v>
      </c>
      <c r="M153" s="7">
        <v>62673</v>
      </c>
      <c r="N153" s="7">
        <v>37896</v>
      </c>
      <c r="O153" s="8">
        <f t="shared" si="23"/>
        <v>0.39533770523191802</v>
      </c>
      <c r="P153" s="15">
        <v>1994</v>
      </c>
      <c r="Q153" s="6"/>
      <c r="R153" s="6"/>
    </row>
    <row r="154" spans="1:20" x14ac:dyDescent="0.25">
      <c r="A154" s="14" t="s">
        <v>76</v>
      </c>
      <c r="B154" s="6" t="s">
        <v>79</v>
      </c>
      <c r="C154" s="6" t="s">
        <v>80</v>
      </c>
      <c r="D154" s="6" t="s">
        <v>17</v>
      </c>
      <c r="E154" s="6" t="s">
        <v>26</v>
      </c>
      <c r="F154" s="6" t="s">
        <v>19</v>
      </c>
      <c r="G154" s="7">
        <v>45894</v>
      </c>
      <c r="H154" s="8">
        <f t="shared" si="21"/>
        <v>0.41803905851490197</v>
      </c>
      <c r="I154" s="6" t="s">
        <v>20</v>
      </c>
      <c r="J154" s="7">
        <v>39016</v>
      </c>
      <c r="K154" s="8">
        <f t="shared" si="22"/>
        <v>0.54619013621155488</v>
      </c>
      <c r="L154" s="6" t="s">
        <v>21</v>
      </c>
      <c r="M154" s="7">
        <v>109784</v>
      </c>
      <c r="N154" s="7">
        <v>71433</v>
      </c>
      <c r="O154" s="8">
        <f t="shared" si="23"/>
        <v>0.34933141441375792</v>
      </c>
      <c r="P154" s="15">
        <v>2012</v>
      </c>
      <c r="Q154" s="6"/>
      <c r="R154" s="6"/>
    </row>
    <row r="155" spans="1:20" x14ac:dyDescent="0.25">
      <c r="A155" s="14" t="s">
        <v>41</v>
      </c>
      <c r="B155" s="6" t="s">
        <v>79</v>
      </c>
      <c r="C155" s="6" t="s">
        <v>125</v>
      </c>
      <c r="D155" s="6" t="s">
        <v>17</v>
      </c>
      <c r="E155" s="6" t="s">
        <v>26</v>
      </c>
      <c r="F155" s="6" t="s">
        <v>19</v>
      </c>
      <c r="G155" s="7">
        <v>29999</v>
      </c>
      <c r="H155" s="8">
        <f t="shared" si="21"/>
        <v>0.3244994429240538</v>
      </c>
      <c r="I155" s="6" t="s">
        <v>20</v>
      </c>
      <c r="J155" s="7">
        <v>18982</v>
      </c>
      <c r="K155" s="8">
        <f t="shared" si="22"/>
        <v>0.52898227622338645</v>
      </c>
      <c r="L155" s="6" t="s">
        <v>21</v>
      </c>
      <c r="M155" s="7">
        <v>92447</v>
      </c>
      <c r="N155" s="7">
        <v>35884</v>
      </c>
      <c r="O155" s="8">
        <f t="shared" si="23"/>
        <v>0.61184246108581131</v>
      </c>
      <c r="P155" s="15">
        <v>2012</v>
      </c>
      <c r="Q155" s="6"/>
      <c r="R155" s="6"/>
    </row>
    <row r="156" spans="1:20" x14ac:dyDescent="0.25">
      <c r="A156" s="14" t="s">
        <v>76</v>
      </c>
      <c r="B156" s="6" t="s">
        <v>79</v>
      </c>
      <c r="C156" s="6" t="s">
        <v>84</v>
      </c>
      <c r="D156" s="6" t="s">
        <v>17</v>
      </c>
      <c r="E156" s="6" t="s">
        <v>26</v>
      </c>
      <c r="F156" s="6" t="s">
        <v>19</v>
      </c>
      <c r="G156" s="7">
        <v>38851</v>
      </c>
      <c r="H156" s="8">
        <f t="shared" si="21"/>
        <v>0.49471552997504203</v>
      </c>
      <c r="I156" s="6" t="s">
        <v>20</v>
      </c>
      <c r="J156" s="7">
        <v>41878</v>
      </c>
      <c r="K156" s="8">
        <f t="shared" si="22"/>
        <v>0.55209418216814099</v>
      </c>
      <c r="L156" s="6" t="s">
        <v>21</v>
      </c>
      <c r="M156" s="7">
        <v>78532</v>
      </c>
      <c r="N156" s="7">
        <v>75853</v>
      </c>
      <c r="O156" s="8">
        <f t="shared" si="23"/>
        <v>3.4113482402078135E-2</v>
      </c>
      <c r="P156" s="15">
        <v>2010</v>
      </c>
      <c r="Q156" s="6"/>
      <c r="R156" s="6"/>
    </row>
    <row r="157" spans="1:20" x14ac:dyDescent="0.25">
      <c r="A157" s="14" t="s">
        <v>47</v>
      </c>
      <c r="B157" s="6" t="s">
        <v>79</v>
      </c>
      <c r="C157" s="6" t="s">
        <v>213</v>
      </c>
      <c r="D157" s="6" t="s">
        <v>17</v>
      </c>
      <c r="E157" s="6" t="s">
        <v>26</v>
      </c>
      <c r="F157" s="6" t="s">
        <v>49</v>
      </c>
      <c r="G157" s="7">
        <v>5451</v>
      </c>
      <c r="H157" s="8">
        <f t="shared" si="21"/>
        <v>0.45199004975124379</v>
      </c>
      <c r="I157" s="6" t="s">
        <v>20</v>
      </c>
      <c r="J157" s="7">
        <v>2646</v>
      </c>
      <c r="K157" s="8">
        <f t="shared" si="22"/>
        <v>0.56261960450776105</v>
      </c>
      <c r="L157" s="6" t="s">
        <v>20</v>
      </c>
      <c r="M157" s="7">
        <v>12060</v>
      </c>
      <c r="N157" s="7">
        <v>4703</v>
      </c>
      <c r="O157" s="8">
        <f t="shared" si="23"/>
        <v>0.61003316749585401</v>
      </c>
      <c r="P157" s="15">
        <v>1998</v>
      </c>
      <c r="Q157" s="6"/>
      <c r="R157" s="6" t="s">
        <v>256</v>
      </c>
      <c r="S157" s="6" t="s">
        <v>257</v>
      </c>
      <c r="T157" s="6" t="s">
        <v>258</v>
      </c>
    </row>
    <row r="158" spans="1:20" x14ac:dyDescent="0.25">
      <c r="A158" s="16" t="s">
        <v>41</v>
      </c>
      <c r="B158" s="17" t="s">
        <v>79</v>
      </c>
      <c r="C158" s="17" t="s">
        <v>137</v>
      </c>
      <c r="D158" s="17" t="s">
        <v>17</v>
      </c>
      <c r="E158" s="17" t="s">
        <v>18</v>
      </c>
      <c r="F158" s="17" t="s">
        <v>19</v>
      </c>
      <c r="G158" s="18">
        <v>12173</v>
      </c>
      <c r="H158" s="19">
        <f t="shared" si="21"/>
        <v>0.34471724294169287</v>
      </c>
      <c r="I158" s="17" t="s">
        <v>20</v>
      </c>
      <c r="J158" s="18">
        <v>17713</v>
      </c>
      <c r="K158" s="19">
        <f t="shared" si="22"/>
        <v>0.68150513639336696</v>
      </c>
      <c r="L158" s="17" t="s">
        <v>21</v>
      </c>
      <c r="M158" s="18">
        <v>35313</v>
      </c>
      <c r="N158" s="18">
        <v>25991</v>
      </c>
      <c r="O158" s="19">
        <f t="shared" si="23"/>
        <v>0.26398210290827739</v>
      </c>
      <c r="P158" s="20">
        <v>1994</v>
      </c>
      <c r="Q158" s="6"/>
      <c r="R158" s="53">
        <f>SUM(M2:M158)</f>
        <v>6842100</v>
      </c>
      <c r="S158" s="53">
        <f>SUM(N2:N158)</f>
        <v>4698955</v>
      </c>
      <c r="T158" s="8">
        <f t="shared" ref="T158" si="24">(R158-S158)/R158</f>
        <v>0.3132291255608658</v>
      </c>
    </row>
    <row r="159" spans="1:20" x14ac:dyDescent="0.25">
      <c r="A159" s="14" t="s">
        <v>76</v>
      </c>
      <c r="B159" s="34" t="s">
        <v>36</v>
      </c>
      <c r="C159" s="34" t="s">
        <v>343</v>
      </c>
      <c r="D159" s="34" t="s">
        <v>17</v>
      </c>
      <c r="E159" s="34" t="s">
        <v>26</v>
      </c>
      <c r="F159" s="34" t="s">
        <v>19</v>
      </c>
      <c r="G159" s="7">
        <v>185466</v>
      </c>
      <c r="H159" s="8">
        <f t="shared" si="21"/>
        <v>0.30637559778972667</v>
      </c>
      <c r="I159" s="34" t="s">
        <v>20</v>
      </c>
      <c r="J159" s="7">
        <v>245725</v>
      </c>
      <c r="K159" s="8">
        <f t="shared" si="22"/>
        <v>0.50883379787044591</v>
      </c>
      <c r="L159" s="34" t="s">
        <v>21</v>
      </c>
      <c r="M159" s="7">
        <v>605355</v>
      </c>
      <c r="N159" s="7">
        <v>482918</v>
      </c>
      <c r="O159" s="8">
        <f t="shared" si="23"/>
        <v>0.20225652716174808</v>
      </c>
      <c r="P159" s="15">
        <v>2014</v>
      </c>
      <c r="Q159" s="6"/>
      <c r="R159" s="53"/>
      <c r="S159" s="53"/>
      <c r="T159" s="8"/>
    </row>
    <row r="160" spans="1:20" x14ac:dyDescent="0.25">
      <c r="A160" s="14" t="s">
        <v>38</v>
      </c>
      <c r="B160" s="6" t="s">
        <v>36</v>
      </c>
      <c r="C160" s="6" t="s">
        <v>344</v>
      </c>
      <c r="D160" s="6" t="s">
        <v>17</v>
      </c>
      <c r="E160" s="6" t="s">
        <v>26</v>
      </c>
      <c r="F160" s="6" t="s">
        <v>19</v>
      </c>
      <c r="G160" s="7">
        <v>156315</v>
      </c>
      <c r="H160" s="8">
        <f t="shared" si="21"/>
        <v>0.49016625797266872</v>
      </c>
      <c r="I160" s="6" t="s">
        <v>21</v>
      </c>
      <c r="J160" s="7">
        <v>194932</v>
      </c>
      <c r="K160" s="8">
        <f t="shared" si="22"/>
        <v>0.51003016768839105</v>
      </c>
      <c r="L160" s="6" t="s">
        <v>21</v>
      </c>
      <c r="M160" s="7">
        <v>318902</v>
      </c>
      <c r="N160" s="7">
        <v>382197</v>
      </c>
      <c r="O160" s="8">
        <f t="shared" si="23"/>
        <v>-0.19847790230227469</v>
      </c>
      <c r="P160" s="15">
        <v>2014</v>
      </c>
      <c r="Q160" s="6"/>
      <c r="R160" s="53"/>
      <c r="S160" s="53"/>
      <c r="T160" s="8"/>
    </row>
    <row r="161" spans="1:20" x14ac:dyDescent="0.25">
      <c r="A161" s="14" t="s">
        <v>47</v>
      </c>
      <c r="B161" s="6" t="s">
        <v>36</v>
      </c>
      <c r="C161" s="6" t="s">
        <v>350</v>
      </c>
      <c r="D161" s="6" t="s">
        <v>23</v>
      </c>
      <c r="E161" s="6" t="s">
        <v>26</v>
      </c>
      <c r="F161" s="6" t="s">
        <v>19</v>
      </c>
      <c r="G161" s="7">
        <v>239914</v>
      </c>
      <c r="H161" s="8">
        <f t="shared" ref="H161" si="25">G161/M161</f>
        <v>0.4704113064671408</v>
      </c>
      <c r="I161" s="6" t="s">
        <v>20</v>
      </c>
      <c r="J161" s="7">
        <v>145052</v>
      </c>
      <c r="K161" s="8">
        <f t="shared" ref="K161" si="26">J161/N161</f>
        <v>0.72162301997930434</v>
      </c>
      <c r="L161" s="6" t="s">
        <v>20</v>
      </c>
      <c r="M161" s="7">
        <v>510009</v>
      </c>
      <c r="N161" s="7">
        <v>201008</v>
      </c>
      <c r="O161" s="8">
        <f t="shared" ref="O161" si="27">(M161-N161)/M161</f>
        <v>0.60587362183804605</v>
      </c>
      <c r="P161" s="15">
        <v>2014</v>
      </c>
      <c r="Q161" s="6"/>
      <c r="R161" s="53"/>
      <c r="S161" s="53"/>
      <c r="T161" s="8"/>
    </row>
    <row r="162" spans="1:20" x14ac:dyDescent="0.25">
      <c r="A162" s="14" t="s">
        <v>47</v>
      </c>
      <c r="B162" s="6" t="s">
        <v>36</v>
      </c>
      <c r="C162" s="6" t="s">
        <v>164</v>
      </c>
      <c r="D162" s="6" t="s">
        <v>23</v>
      </c>
      <c r="E162" s="6" t="s">
        <v>26</v>
      </c>
      <c r="F162" s="6" t="s">
        <v>19</v>
      </c>
      <c r="G162" s="7">
        <v>174772</v>
      </c>
      <c r="H162" s="8">
        <f t="shared" si="21"/>
        <v>0.35130968246406441</v>
      </c>
      <c r="I162" s="6" t="s">
        <v>20</v>
      </c>
      <c r="J162" s="7">
        <v>148940</v>
      </c>
      <c r="K162" s="8">
        <f t="shared" si="22"/>
        <v>0.63028712892236727</v>
      </c>
      <c r="L162" s="6" t="s">
        <v>20</v>
      </c>
      <c r="M162" s="7">
        <v>497487</v>
      </c>
      <c r="N162" s="7">
        <v>236305</v>
      </c>
      <c r="O162" s="8">
        <f t="shared" si="23"/>
        <v>0.52500266338617896</v>
      </c>
      <c r="P162" s="15">
        <v>2012</v>
      </c>
      <c r="Q162" s="6"/>
      <c r="R162" s="6"/>
    </row>
    <row r="163" spans="1:20" x14ac:dyDescent="0.25">
      <c r="A163" s="14" t="s">
        <v>47</v>
      </c>
      <c r="B163" s="6" t="s">
        <v>36</v>
      </c>
      <c r="C163" s="6" t="s">
        <v>175</v>
      </c>
      <c r="D163" s="6" t="s">
        <v>17</v>
      </c>
      <c r="E163" s="6" t="s">
        <v>26</v>
      </c>
      <c r="F163" s="6" t="s">
        <v>211</v>
      </c>
      <c r="G163" s="7">
        <v>480558</v>
      </c>
      <c r="H163" s="8">
        <f t="shared" si="21"/>
        <v>0.34163344347697505</v>
      </c>
      <c r="I163" s="6" t="s">
        <v>21</v>
      </c>
      <c r="J163" s="7">
        <v>631812</v>
      </c>
      <c r="K163" s="8">
        <f t="shared" si="22"/>
        <v>0.56820896166685853</v>
      </c>
      <c r="L163" s="6" t="s">
        <v>21</v>
      </c>
      <c r="M163" s="7">
        <v>1406648</v>
      </c>
      <c r="N163" s="7">
        <v>1111936</v>
      </c>
      <c r="O163" s="8">
        <f t="shared" si="23"/>
        <v>0.20951368075026588</v>
      </c>
      <c r="P163" s="15">
        <v>2012</v>
      </c>
      <c r="Q163" s="6"/>
      <c r="R163" s="6"/>
    </row>
    <row r="164" spans="1:20" x14ac:dyDescent="0.25">
      <c r="A164" s="14" t="s">
        <v>27</v>
      </c>
      <c r="B164" s="6" t="s">
        <v>36</v>
      </c>
      <c r="C164" s="6" t="s">
        <v>61</v>
      </c>
      <c r="D164" s="6" t="s">
        <v>23</v>
      </c>
      <c r="E164" s="6" t="s">
        <v>18</v>
      </c>
      <c r="F164" s="6" t="s">
        <v>19</v>
      </c>
      <c r="G164" s="7">
        <v>146579</v>
      </c>
      <c r="H164" s="8">
        <f t="shared" si="21"/>
        <v>0.44504865570584934</v>
      </c>
      <c r="I164" s="6" t="s">
        <v>20</v>
      </c>
      <c r="J164" s="7">
        <v>133974</v>
      </c>
      <c r="K164" s="8">
        <f t="shared" si="22"/>
        <v>0.52026313336854202</v>
      </c>
      <c r="L164" s="6" t="s">
        <v>20</v>
      </c>
      <c r="M164" s="7">
        <v>329355</v>
      </c>
      <c r="N164" s="7">
        <v>257512</v>
      </c>
      <c r="O164" s="8">
        <f t="shared" si="23"/>
        <v>0.21813241031713501</v>
      </c>
      <c r="P164" s="15">
        <v>2010</v>
      </c>
      <c r="Q164" s="6"/>
      <c r="R164" s="6"/>
    </row>
    <row r="165" spans="1:20" x14ac:dyDescent="0.25">
      <c r="A165" s="14" t="s">
        <v>41</v>
      </c>
      <c r="B165" s="6" t="s">
        <v>36</v>
      </c>
      <c r="C165" s="6" t="s">
        <v>128</v>
      </c>
      <c r="D165" s="6" t="s">
        <v>23</v>
      </c>
      <c r="E165" s="6" t="s">
        <v>18</v>
      </c>
      <c r="F165" s="6" t="s">
        <v>19</v>
      </c>
      <c r="G165" s="7">
        <v>155007</v>
      </c>
      <c r="H165" s="8">
        <f t="shared" si="21"/>
        <v>0.36381154005032107</v>
      </c>
      <c r="I165" s="6" t="s">
        <v>20</v>
      </c>
      <c r="J165" s="7">
        <v>94672</v>
      </c>
      <c r="K165" s="8">
        <f t="shared" si="22"/>
        <v>0.59933401704207345</v>
      </c>
      <c r="L165" s="6" t="s">
        <v>20</v>
      </c>
      <c r="M165" s="7">
        <v>426064</v>
      </c>
      <c r="N165" s="7">
        <v>157962</v>
      </c>
      <c r="O165" s="8">
        <f t="shared" si="23"/>
        <v>0.62925288219610198</v>
      </c>
      <c r="P165" s="15">
        <v>2010</v>
      </c>
      <c r="Q165" s="6"/>
      <c r="R165" s="6"/>
    </row>
    <row r="166" spans="1:20" x14ac:dyDescent="0.25">
      <c r="A166" s="14" t="s">
        <v>76</v>
      </c>
      <c r="B166" s="6" t="s">
        <v>36</v>
      </c>
      <c r="C166" s="6" t="s">
        <v>87</v>
      </c>
      <c r="D166" s="6" t="s">
        <v>23</v>
      </c>
      <c r="E166" s="6" t="s">
        <v>26</v>
      </c>
      <c r="F166" s="6" t="s">
        <v>19</v>
      </c>
      <c r="G166" s="7">
        <v>169635</v>
      </c>
      <c r="H166" s="8">
        <f t="shared" si="21"/>
        <v>0.34392955764700156</v>
      </c>
      <c r="I166" s="6" t="s">
        <v>21</v>
      </c>
      <c r="J166" s="7">
        <v>191061</v>
      </c>
      <c r="K166" s="8">
        <f t="shared" si="22"/>
        <v>0.59883593372908661</v>
      </c>
      <c r="L166" s="6" t="s">
        <v>20</v>
      </c>
      <c r="M166" s="7">
        <v>493226</v>
      </c>
      <c r="N166" s="7">
        <v>319054</v>
      </c>
      <c r="O166" s="8">
        <f t="shared" si="23"/>
        <v>0.35312818059064199</v>
      </c>
      <c r="P166" s="15">
        <v>2008</v>
      </c>
      <c r="Q166" s="6"/>
      <c r="R166" s="6"/>
    </row>
    <row r="167" spans="1:20" x14ac:dyDescent="0.25">
      <c r="A167" s="14" t="s">
        <v>38</v>
      </c>
      <c r="B167" s="6" t="s">
        <v>36</v>
      </c>
      <c r="C167" s="6" t="s">
        <v>121</v>
      </c>
      <c r="D167" s="6" t="s">
        <v>23</v>
      </c>
      <c r="E167" s="6" t="s">
        <v>26</v>
      </c>
      <c r="F167" s="6" t="s">
        <v>24</v>
      </c>
      <c r="G167" s="7">
        <v>46185</v>
      </c>
      <c r="H167" s="8">
        <f t="shared" si="21"/>
        <v>0.4405032142380253</v>
      </c>
      <c r="I167" s="6" t="s">
        <v>20</v>
      </c>
      <c r="J167" s="7">
        <v>19471</v>
      </c>
      <c r="K167" s="8">
        <f t="shared" si="22"/>
        <v>0.65249153848731611</v>
      </c>
      <c r="L167" s="6" t="s">
        <v>20</v>
      </c>
      <c r="M167" s="7">
        <v>104846</v>
      </c>
      <c r="N167" s="7">
        <v>29841</v>
      </c>
      <c r="O167" s="8">
        <f t="shared" si="23"/>
        <v>0.71538256108959808</v>
      </c>
      <c r="P167" s="15">
        <v>2006</v>
      </c>
      <c r="Q167" s="6"/>
      <c r="R167" s="6"/>
    </row>
    <row r="168" spans="1:20" x14ac:dyDescent="0.25">
      <c r="A168" s="14" t="s">
        <v>47</v>
      </c>
      <c r="B168" s="6" t="s">
        <v>36</v>
      </c>
      <c r="C168" s="6" t="s">
        <v>229</v>
      </c>
      <c r="D168" s="6" t="s">
        <v>23</v>
      </c>
      <c r="E168" s="6" t="s">
        <v>18</v>
      </c>
      <c r="F168" s="6" t="s">
        <v>19</v>
      </c>
      <c r="G168" s="7">
        <v>215776</v>
      </c>
      <c r="H168" s="8">
        <f t="shared" si="21"/>
        <v>0.43087552542508262</v>
      </c>
      <c r="I168" s="6" t="s">
        <v>20</v>
      </c>
      <c r="J168" s="7">
        <v>124663</v>
      </c>
      <c r="K168" s="8">
        <f t="shared" si="22"/>
        <v>0.60150444869048303</v>
      </c>
      <c r="L168" s="6" t="s">
        <v>20</v>
      </c>
      <c r="M168" s="7">
        <v>500785</v>
      </c>
      <c r="N168" s="7">
        <v>207252</v>
      </c>
      <c r="O168" s="8">
        <f t="shared" si="23"/>
        <v>0.58614575117066203</v>
      </c>
      <c r="P168" s="15">
        <v>2006</v>
      </c>
      <c r="Q168" s="6"/>
      <c r="R168" s="6"/>
    </row>
    <row r="169" spans="1:20" x14ac:dyDescent="0.25">
      <c r="A169" s="14" t="s">
        <v>76</v>
      </c>
      <c r="B169" s="6" t="s">
        <v>36</v>
      </c>
      <c r="C169" s="6" t="s">
        <v>89</v>
      </c>
      <c r="D169" s="6" t="s">
        <v>23</v>
      </c>
      <c r="E169" s="6" t="s">
        <v>18</v>
      </c>
      <c r="F169" s="6" t="s">
        <v>24</v>
      </c>
      <c r="G169" s="7">
        <v>258469</v>
      </c>
      <c r="H169" s="8">
        <f t="shared" si="21"/>
        <v>0.41347432072498658</v>
      </c>
      <c r="I169" s="6" t="s">
        <v>20</v>
      </c>
      <c r="J169" s="7">
        <v>161733</v>
      </c>
      <c r="K169" s="8">
        <f t="shared" si="22"/>
        <v>0.5940409683426443</v>
      </c>
      <c r="L169" s="6" t="s">
        <v>20</v>
      </c>
      <c r="M169" s="7">
        <v>625115</v>
      </c>
      <c r="N169" s="7">
        <v>272259</v>
      </c>
      <c r="O169" s="8">
        <f t="shared" si="23"/>
        <v>0.56446573830415203</v>
      </c>
      <c r="P169" s="15">
        <v>2004</v>
      </c>
      <c r="Q169" s="6"/>
      <c r="R169" s="6"/>
    </row>
    <row r="170" spans="1:20" x14ac:dyDescent="0.25">
      <c r="A170" s="14" t="s">
        <v>45</v>
      </c>
      <c r="B170" s="6" t="s">
        <v>36</v>
      </c>
      <c r="C170" s="6" t="s">
        <v>160</v>
      </c>
      <c r="D170" s="6" t="s">
        <v>17</v>
      </c>
      <c r="E170" s="6" t="s">
        <v>26</v>
      </c>
      <c r="F170" s="6" t="s">
        <v>19</v>
      </c>
      <c r="G170" s="7">
        <v>77567</v>
      </c>
      <c r="H170" s="8">
        <f t="shared" si="21"/>
        <v>0.26323434090454034</v>
      </c>
      <c r="I170" s="6" t="s">
        <v>21</v>
      </c>
      <c r="J170" s="7">
        <v>154644</v>
      </c>
      <c r="K170" s="8">
        <f t="shared" si="22"/>
        <v>0.59222438381764986</v>
      </c>
      <c r="L170" s="6" t="s">
        <v>21</v>
      </c>
      <c r="M170" s="7">
        <v>294669</v>
      </c>
      <c r="N170" s="7">
        <v>261124</v>
      </c>
      <c r="O170" s="8">
        <f t="shared" si="23"/>
        <v>0.11383959629278953</v>
      </c>
      <c r="P170" s="15">
        <v>2004</v>
      </c>
      <c r="Q170" s="6"/>
      <c r="R170" s="6"/>
    </row>
    <row r="171" spans="1:20" x14ac:dyDescent="0.25">
      <c r="A171" s="14" t="s">
        <v>15</v>
      </c>
      <c r="B171" s="6" t="s">
        <v>36</v>
      </c>
      <c r="C171" s="6" t="s">
        <v>37</v>
      </c>
      <c r="D171" s="6" t="s">
        <v>23</v>
      </c>
      <c r="E171" s="6" t="s">
        <v>18</v>
      </c>
      <c r="F171" s="6" t="s">
        <v>19</v>
      </c>
      <c r="G171" s="7">
        <v>190978</v>
      </c>
      <c r="H171" s="8">
        <f t="shared" si="21"/>
        <v>0.47994189772290341</v>
      </c>
      <c r="I171" s="6" t="s">
        <v>20</v>
      </c>
      <c r="J171" s="7">
        <v>176582</v>
      </c>
      <c r="K171" s="8">
        <f t="shared" si="22"/>
        <v>0.65133932852832477</v>
      </c>
      <c r="L171" s="6" t="s">
        <v>20</v>
      </c>
      <c r="M171" s="7">
        <v>397919</v>
      </c>
      <c r="N171" s="7">
        <v>271106</v>
      </c>
      <c r="O171" s="8">
        <f t="shared" si="23"/>
        <v>0.31869048725997001</v>
      </c>
      <c r="P171" s="15">
        <v>2002</v>
      </c>
      <c r="Q171" s="6"/>
      <c r="R171" s="6"/>
    </row>
    <row r="172" spans="1:20" x14ac:dyDescent="0.25">
      <c r="A172" s="14" t="s">
        <v>43</v>
      </c>
      <c r="B172" s="6" t="s">
        <v>36</v>
      </c>
      <c r="C172" s="6" t="s">
        <v>143</v>
      </c>
      <c r="D172" s="6" t="s">
        <v>23</v>
      </c>
      <c r="E172" s="6" t="s">
        <v>26</v>
      </c>
      <c r="F172" s="6" t="s">
        <v>19</v>
      </c>
      <c r="G172" s="7">
        <v>170414</v>
      </c>
      <c r="H172" s="8">
        <f t="shared" si="21"/>
        <v>0.49197573811950218</v>
      </c>
      <c r="I172" s="6" t="s">
        <v>20</v>
      </c>
      <c r="J172" s="7">
        <v>146899</v>
      </c>
      <c r="K172" s="8">
        <f t="shared" si="22"/>
        <v>0.56945101292418376</v>
      </c>
      <c r="L172" s="6" t="s">
        <v>20</v>
      </c>
      <c r="M172" s="7">
        <v>346387</v>
      </c>
      <c r="N172" s="7">
        <v>257966</v>
      </c>
      <c r="O172" s="8">
        <f t="shared" si="23"/>
        <v>0.25526650826965214</v>
      </c>
      <c r="P172" s="15">
        <v>2002</v>
      </c>
      <c r="Q172" s="6"/>
      <c r="R172" s="6"/>
    </row>
    <row r="173" spans="1:20" x14ac:dyDescent="0.25">
      <c r="A173" s="14" t="s">
        <v>47</v>
      </c>
      <c r="B173" s="6" t="s">
        <v>36</v>
      </c>
      <c r="C173" s="6" t="s">
        <v>201</v>
      </c>
      <c r="D173" s="6" t="s">
        <v>23</v>
      </c>
      <c r="E173" s="6" t="s">
        <v>26</v>
      </c>
      <c r="F173" s="6" t="s">
        <v>24</v>
      </c>
      <c r="G173" s="7">
        <v>316052</v>
      </c>
      <c r="H173" s="8">
        <f t="shared" si="21"/>
        <v>0.33106410169118689</v>
      </c>
      <c r="I173" s="6" t="s">
        <v>21</v>
      </c>
      <c r="J173" s="7">
        <v>370878</v>
      </c>
      <c r="K173" s="8">
        <f t="shared" si="22"/>
        <v>0.59790005174907024</v>
      </c>
      <c r="L173" s="6" t="s">
        <v>20</v>
      </c>
      <c r="M173" s="7">
        <v>954655</v>
      </c>
      <c r="N173" s="7">
        <v>620301</v>
      </c>
      <c r="O173" s="8">
        <f t="shared" si="23"/>
        <v>0.35023542536308927</v>
      </c>
      <c r="P173" s="15">
        <v>2002</v>
      </c>
      <c r="Q173" s="6"/>
      <c r="R173" s="6"/>
    </row>
    <row r="174" spans="1:20" x14ac:dyDescent="0.25">
      <c r="A174" s="14" t="s">
        <v>38</v>
      </c>
      <c r="B174" s="6" t="s">
        <v>36</v>
      </c>
      <c r="C174" s="6" t="s">
        <v>112</v>
      </c>
      <c r="D174" s="6" t="s">
        <v>23</v>
      </c>
      <c r="E174" s="6" t="s">
        <v>26</v>
      </c>
      <c r="F174" s="6" t="s">
        <v>24</v>
      </c>
      <c r="G174" s="7">
        <v>27457</v>
      </c>
      <c r="H174" s="8">
        <f t="shared" si="21"/>
        <v>0.36608357110477052</v>
      </c>
      <c r="I174" s="6" t="s">
        <v>20</v>
      </c>
      <c r="J174" s="7">
        <v>20358</v>
      </c>
      <c r="K174" s="8">
        <f t="shared" si="22"/>
        <v>0.66883500887049085</v>
      </c>
      <c r="L174" s="6" t="s">
        <v>20</v>
      </c>
      <c r="M174" s="7">
        <v>75002</v>
      </c>
      <c r="N174" s="7">
        <v>30438</v>
      </c>
      <c r="O174" s="8">
        <f t="shared" si="23"/>
        <v>0.59417082211141037</v>
      </c>
      <c r="P174" s="15">
        <v>2000</v>
      </c>
      <c r="Q174" s="6"/>
      <c r="R174" s="6"/>
    </row>
    <row r="175" spans="1:20" x14ac:dyDescent="0.25">
      <c r="A175" s="14" t="s">
        <v>47</v>
      </c>
      <c r="B175" s="6" t="s">
        <v>36</v>
      </c>
      <c r="C175" s="6" t="s">
        <v>205</v>
      </c>
      <c r="D175" s="6" t="s">
        <v>23</v>
      </c>
      <c r="E175" s="6" t="s">
        <v>26</v>
      </c>
      <c r="F175" s="6" t="s">
        <v>19</v>
      </c>
      <c r="G175" s="7">
        <v>220531</v>
      </c>
      <c r="H175" s="8">
        <f t="shared" si="21"/>
        <v>0.35682780179667073</v>
      </c>
      <c r="I175" s="6" t="s">
        <v>20</v>
      </c>
      <c r="J175" s="7">
        <v>143366</v>
      </c>
      <c r="K175" s="8">
        <f t="shared" si="22"/>
        <v>0.58433258610148764</v>
      </c>
      <c r="L175" s="6" t="s">
        <v>20</v>
      </c>
      <c r="M175" s="7">
        <v>618032</v>
      </c>
      <c r="N175" s="7">
        <v>245350</v>
      </c>
      <c r="O175" s="8">
        <f t="shared" si="23"/>
        <v>0.60301408341315665</v>
      </c>
      <c r="P175" s="15">
        <v>2000</v>
      </c>
      <c r="Q175" s="6"/>
      <c r="R175" s="6"/>
    </row>
    <row r="176" spans="1:20" x14ac:dyDescent="0.25">
      <c r="A176" s="14" t="s">
        <v>27</v>
      </c>
      <c r="B176" s="6" t="s">
        <v>36</v>
      </c>
      <c r="C176" s="6" t="s">
        <v>61</v>
      </c>
      <c r="D176" s="6" t="s">
        <v>23</v>
      </c>
      <c r="E176" s="6" t="s">
        <v>18</v>
      </c>
      <c r="F176" s="6" t="s">
        <v>19</v>
      </c>
      <c r="G176" s="7">
        <v>145009</v>
      </c>
      <c r="H176" s="8">
        <f t="shared" si="21"/>
        <v>0.45485741889140874</v>
      </c>
      <c r="I176" s="6" t="s">
        <v>20</v>
      </c>
      <c r="J176" s="7">
        <v>134203</v>
      </c>
      <c r="K176" s="8">
        <f t="shared" si="22"/>
        <v>0.62393301470998452</v>
      </c>
      <c r="L176" s="6" t="s">
        <v>21</v>
      </c>
      <c r="M176" s="7">
        <v>318801</v>
      </c>
      <c r="N176" s="7">
        <v>215092</v>
      </c>
      <c r="O176" s="8">
        <f t="shared" si="23"/>
        <v>0.32530951910439426</v>
      </c>
      <c r="P176" s="15">
        <v>1998</v>
      </c>
      <c r="Q176" s="6"/>
      <c r="R176" s="6"/>
    </row>
    <row r="177" spans="1:20" x14ac:dyDescent="0.25">
      <c r="A177" s="14" t="s">
        <v>43</v>
      </c>
      <c r="B177" s="6" t="s">
        <v>36</v>
      </c>
      <c r="C177" s="6" t="s">
        <v>145</v>
      </c>
      <c r="D177" s="6" t="s">
        <v>23</v>
      </c>
      <c r="E177" s="6" t="s">
        <v>26</v>
      </c>
      <c r="F177" s="6" t="s">
        <v>49</v>
      </c>
      <c r="G177" s="7">
        <v>120759</v>
      </c>
      <c r="H177" s="8">
        <f t="shared" si="21"/>
        <v>0.45879684508069662</v>
      </c>
      <c r="I177" s="6" t="s">
        <v>20</v>
      </c>
      <c r="J177" s="7">
        <v>117442</v>
      </c>
      <c r="K177" s="8">
        <f t="shared" si="22"/>
        <v>0.75158550867470031</v>
      </c>
      <c r="L177" s="6" t="s">
        <v>20</v>
      </c>
      <c r="M177" s="7">
        <v>263208</v>
      </c>
      <c r="N177" s="7">
        <v>156259</v>
      </c>
      <c r="O177" s="8">
        <f t="shared" si="23"/>
        <v>0.40632883498981792</v>
      </c>
      <c r="P177" s="15">
        <v>1998</v>
      </c>
      <c r="Q177" s="6"/>
      <c r="R177" s="6"/>
    </row>
    <row r="178" spans="1:20" x14ac:dyDescent="0.25">
      <c r="A178" s="14" t="s">
        <v>15</v>
      </c>
      <c r="B178" s="6" t="s">
        <v>36</v>
      </c>
      <c r="C178" s="6" t="s">
        <v>46</v>
      </c>
      <c r="D178" s="6" t="s">
        <v>23</v>
      </c>
      <c r="E178" s="6" t="s">
        <v>26</v>
      </c>
      <c r="F178" s="6" t="s">
        <v>19</v>
      </c>
      <c r="G178" s="7">
        <v>141360</v>
      </c>
      <c r="H178" s="8">
        <f t="shared" ref="H178:H185" si="28">G178/M178</f>
        <v>0.44773282994007424</v>
      </c>
      <c r="I178" s="6" t="s">
        <v>20</v>
      </c>
      <c r="J178" s="7">
        <v>141747</v>
      </c>
      <c r="K178" s="8">
        <f t="shared" ref="K178:K185" si="29">J178/N178</f>
        <v>0.61585752643790026</v>
      </c>
      <c r="L178" s="6" t="s">
        <v>20</v>
      </c>
      <c r="M178" s="7">
        <v>315724</v>
      </c>
      <c r="N178" s="7">
        <v>230162</v>
      </c>
      <c r="O178" s="8">
        <f t="shared" ref="O178:O185" si="30">(M178-N178)/M178</f>
        <v>0.27100252118939328</v>
      </c>
      <c r="P178" s="15">
        <v>1996</v>
      </c>
      <c r="Q178" s="6"/>
      <c r="R178" s="6"/>
    </row>
    <row r="179" spans="1:20" x14ac:dyDescent="0.25">
      <c r="A179" s="14" t="s">
        <v>15</v>
      </c>
      <c r="B179" s="6" t="s">
        <v>36</v>
      </c>
      <c r="C179" s="6" t="s">
        <v>51</v>
      </c>
      <c r="D179" s="6" t="s">
        <v>17</v>
      </c>
      <c r="E179" s="6" t="s">
        <v>26</v>
      </c>
      <c r="F179" s="6" t="s">
        <v>19</v>
      </c>
      <c r="G179" s="7">
        <v>80694</v>
      </c>
      <c r="H179" s="8">
        <f t="shared" si="28"/>
        <v>0.37545539565332703</v>
      </c>
      <c r="I179" s="6" t="s">
        <v>20</v>
      </c>
      <c r="J179" s="7">
        <v>81622</v>
      </c>
      <c r="K179" s="8">
        <f t="shared" si="29"/>
        <v>0.59252430074118168</v>
      </c>
      <c r="L179" s="6" t="s">
        <v>21</v>
      </c>
      <c r="M179" s="7">
        <v>214923</v>
      </c>
      <c r="N179" s="7">
        <v>137753</v>
      </c>
      <c r="O179" s="8">
        <f t="shared" si="30"/>
        <v>0.3590588257189784</v>
      </c>
      <c r="P179" s="15">
        <v>1996</v>
      </c>
      <c r="Q179" s="6"/>
      <c r="R179" s="6"/>
    </row>
    <row r="180" spans="1:20" x14ac:dyDescent="0.25">
      <c r="A180" s="14" t="s">
        <v>27</v>
      </c>
      <c r="B180" s="6" t="s">
        <v>36</v>
      </c>
      <c r="C180" s="6" t="s">
        <v>63</v>
      </c>
      <c r="D180" s="6" t="s">
        <v>23</v>
      </c>
      <c r="E180" s="6" t="s">
        <v>26</v>
      </c>
      <c r="F180" s="6" t="s">
        <v>19</v>
      </c>
      <c r="G180" s="7">
        <v>129328</v>
      </c>
      <c r="H180" s="8">
        <f t="shared" si="28"/>
        <v>0.39991712715724503</v>
      </c>
      <c r="I180" s="6" t="s">
        <v>20</v>
      </c>
      <c r="J180" s="7">
        <v>123273</v>
      </c>
      <c r="K180" s="8">
        <f t="shared" si="29"/>
        <v>0.54745663353673157</v>
      </c>
      <c r="L180" s="6" t="s">
        <v>20</v>
      </c>
      <c r="M180" s="7">
        <v>323387</v>
      </c>
      <c r="N180" s="7">
        <v>225174</v>
      </c>
      <c r="O180" s="8">
        <f t="shared" si="30"/>
        <v>0.30370113826467976</v>
      </c>
      <c r="P180" s="15">
        <v>1996</v>
      </c>
      <c r="Q180" s="6"/>
      <c r="R180" s="6"/>
    </row>
    <row r="181" spans="1:20" x14ac:dyDescent="0.25">
      <c r="A181" s="14" t="s">
        <v>76</v>
      </c>
      <c r="B181" s="6" t="s">
        <v>36</v>
      </c>
      <c r="C181" s="6" t="s">
        <v>96</v>
      </c>
      <c r="D181" s="6" t="s">
        <v>17</v>
      </c>
      <c r="E181" s="6" t="s">
        <v>26</v>
      </c>
      <c r="F181" s="6" t="s">
        <v>19</v>
      </c>
      <c r="G181" s="7">
        <v>187177</v>
      </c>
      <c r="H181" s="8">
        <f t="shared" si="28"/>
        <v>0.41906393077431126</v>
      </c>
      <c r="I181" s="6" t="s">
        <v>20</v>
      </c>
      <c r="J181" s="7">
        <v>169240</v>
      </c>
      <c r="K181" s="8">
        <f t="shared" si="29"/>
        <v>0.52755610972568578</v>
      </c>
      <c r="L181" s="6" t="s">
        <v>20</v>
      </c>
      <c r="M181" s="7">
        <v>446655</v>
      </c>
      <c r="N181" s="7">
        <v>320800</v>
      </c>
      <c r="O181" s="8">
        <f t="shared" si="30"/>
        <v>0.28177228509699881</v>
      </c>
      <c r="P181" s="15">
        <v>1996</v>
      </c>
      <c r="Q181" s="6"/>
      <c r="R181" s="6"/>
    </row>
    <row r="182" spans="1:20" x14ac:dyDescent="0.25">
      <c r="A182" s="14" t="s">
        <v>47</v>
      </c>
      <c r="B182" s="6" t="s">
        <v>36</v>
      </c>
      <c r="C182" s="6" t="s">
        <v>215</v>
      </c>
      <c r="D182" s="6" t="s">
        <v>23</v>
      </c>
      <c r="E182" s="6" t="s">
        <v>26</v>
      </c>
      <c r="F182" s="6" t="s">
        <v>211</v>
      </c>
      <c r="G182" s="7">
        <v>322218</v>
      </c>
      <c r="H182" s="8">
        <f t="shared" si="28"/>
        <v>0.36178944401840063</v>
      </c>
      <c r="I182" s="6" t="s">
        <v>20</v>
      </c>
      <c r="J182" s="7">
        <v>246614</v>
      </c>
      <c r="K182" s="8">
        <f t="shared" si="29"/>
        <v>0.51175878562757449</v>
      </c>
      <c r="L182" s="6" t="s">
        <v>20</v>
      </c>
      <c r="M182" s="7">
        <v>890623</v>
      </c>
      <c r="N182" s="7">
        <v>481895</v>
      </c>
      <c r="O182" s="8">
        <f t="shared" si="30"/>
        <v>0.4589236972321622</v>
      </c>
      <c r="P182" s="15">
        <v>1996</v>
      </c>
      <c r="Q182" s="6"/>
      <c r="R182" s="6"/>
    </row>
    <row r="183" spans="1:20" x14ac:dyDescent="0.25">
      <c r="A183" s="14" t="s">
        <v>30</v>
      </c>
      <c r="B183" s="6" t="s">
        <v>36</v>
      </c>
      <c r="C183" s="6" t="s">
        <v>72</v>
      </c>
      <c r="D183" s="6" t="s">
        <v>23</v>
      </c>
      <c r="E183" s="6" t="s">
        <v>26</v>
      </c>
      <c r="F183" s="6" t="s">
        <v>19</v>
      </c>
      <c r="G183" s="7">
        <v>255605</v>
      </c>
      <c r="H183" s="8">
        <f t="shared" si="28"/>
        <v>0.33780560170115359</v>
      </c>
      <c r="I183" s="6" t="s">
        <v>20</v>
      </c>
      <c r="J183" s="7">
        <v>221424</v>
      </c>
      <c r="K183" s="8">
        <f t="shared" si="29"/>
        <v>0.58086044071353615</v>
      </c>
      <c r="L183" s="6" t="s">
        <v>20</v>
      </c>
      <c r="M183" s="7">
        <v>756663</v>
      </c>
      <c r="N183" s="7">
        <v>381200</v>
      </c>
      <c r="O183" s="8">
        <f t="shared" si="30"/>
        <v>0.49620901246658022</v>
      </c>
      <c r="P183" s="15">
        <v>1994</v>
      </c>
      <c r="Q183" s="6"/>
      <c r="R183" s="6"/>
    </row>
    <row r="184" spans="1:20" x14ac:dyDescent="0.25">
      <c r="A184" s="14" t="s">
        <v>38</v>
      </c>
      <c r="B184" s="6" t="s">
        <v>36</v>
      </c>
      <c r="C184" s="6" t="s">
        <v>118</v>
      </c>
      <c r="D184" s="6" t="s">
        <v>23</v>
      </c>
      <c r="E184" s="6" t="s">
        <v>26</v>
      </c>
      <c r="F184" s="6" t="s">
        <v>49</v>
      </c>
      <c r="G184" s="7">
        <v>62963</v>
      </c>
      <c r="H184" s="8">
        <f t="shared" si="28"/>
        <v>0.46693215864257959</v>
      </c>
      <c r="I184" s="6" t="s">
        <v>20</v>
      </c>
      <c r="J184" s="7">
        <v>49137</v>
      </c>
      <c r="K184" s="8">
        <f t="shared" si="29"/>
        <v>0.63431227005744528</v>
      </c>
      <c r="L184" s="6" t="s">
        <v>20</v>
      </c>
      <c r="M184" s="7">
        <v>134844</v>
      </c>
      <c r="N184" s="7">
        <v>77465</v>
      </c>
      <c r="O184" s="8">
        <f t="shared" si="30"/>
        <v>0.42552134318175078</v>
      </c>
      <c r="P184" s="15">
        <v>1994</v>
      </c>
      <c r="Q184" s="6"/>
      <c r="R184" s="6" t="s">
        <v>256</v>
      </c>
      <c r="S184" s="6" t="s">
        <v>257</v>
      </c>
      <c r="T184" s="6" t="s">
        <v>258</v>
      </c>
    </row>
    <row r="185" spans="1:20" x14ac:dyDescent="0.25">
      <c r="A185" s="16" t="s">
        <v>47</v>
      </c>
      <c r="B185" s="17" t="s">
        <v>36</v>
      </c>
      <c r="C185" s="17" t="s">
        <v>223</v>
      </c>
      <c r="D185" s="17" t="s">
        <v>23</v>
      </c>
      <c r="E185" s="17" t="s">
        <v>26</v>
      </c>
      <c r="F185" s="17" t="s">
        <v>19</v>
      </c>
      <c r="G185" s="18">
        <v>388090</v>
      </c>
      <c r="H185" s="19">
        <f t="shared" si="28"/>
        <v>0.37755287676243715</v>
      </c>
      <c r="I185" s="17" t="s">
        <v>21</v>
      </c>
      <c r="J185" s="18">
        <v>400227</v>
      </c>
      <c r="K185" s="19">
        <f t="shared" si="29"/>
        <v>0.53603672983401662</v>
      </c>
      <c r="L185" s="17" t="s">
        <v>20</v>
      </c>
      <c r="M185" s="18">
        <v>1027909</v>
      </c>
      <c r="N185" s="18">
        <v>746641</v>
      </c>
      <c r="O185" s="19">
        <f t="shared" si="30"/>
        <v>0.27363122611048252</v>
      </c>
      <c r="P185" s="20">
        <v>1994</v>
      </c>
      <c r="Q185" s="6"/>
      <c r="R185" s="53">
        <f>SUM(M159:M185)</f>
        <v>13197193</v>
      </c>
      <c r="S185" s="53">
        <f>SUM(N159:N185)</f>
        <v>8316970</v>
      </c>
      <c r="T185" s="8">
        <f t="shared" ref="T185" si="31">(R185-S185)/R185</f>
        <v>0.36979250057190194</v>
      </c>
    </row>
    <row r="186" spans="1:20" x14ac:dyDescent="0.25">
      <c r="A186" s="6"/>
      <c r="B186" s="6"/>
      <c r="C186" s="6"/>
      <c r="D186" s="6"/>
      <c r="E186" s="6"/>
      <c r="F186" s="6"/>
      <c r="G186" s="7"/>
      <c r="H186" s="8"/>
      <c r="I186" s="6"/>
      <c r="J186" s="7"/>
      <c r="K186" s="6"/>
      <c r="L186" s="6"/>
      <c r="M186" s="7"/>
      <c r="N186" s="7"/>
      <c r="O186" s="6"/>
      <c r="P186" s="6"/>
      <c r="Q186" s="6"/>
      <c r="R186" s="6"/>
    </row>
  </sheetData>
  <autoFilter ref="A1:P1">
    <sortState ref="A2:P169">
      <sortCondition ref="B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5"/>
  <sheetViews>
    <sheetView workbookViewId="0">
      <pane xSplit="1" ySplit="1" topLeftCell="B149" activePane="bottomRight" state="frozen"/>
      <selection pane="topRight" activeCell="B1" sqref="B1"/>
      <selection pane="bottomLeft" activeCell="A2" sqref="A2"/>
      <selection pane="bottomRight" activeCell="A161" sqref="A161:S161"/>
    </sheetView>
  </sheetViews>
  <sheetFormatPr defaultRowHeight="15" x14ac:dyDescent="0.25"/>
  <cols>
    <col min="1" max="13" width="9.140625" style="69"/>
    <col min="14" max="14" width="13.28515625" style="69" customWidth="1"/>
    <col min="15" max="15" width="11.85546875" style="69" customWidth="1"/>
    <col min="16" max="16" width="9.140625" style="69"/>
    <col min="17" max="18" width="9.140625" style="70"/>
    <col min="19" max="19" width="9.140625" style="69"/>
    <col min="20" max="20" width="9.140625" style="55"/>
    <col min="21" max="21" width="10.5703125" style="55" bestFit="1" customWidth="1"/>
    <col min="22" max="22" width="10.28515625" style="55" customWidth="1"/>
    <col min="23" max="25" width="9.140625" style="55"/>
    <col min="26" max="26" width="11.5703125" style="55" bestFit="1" customWidth="1"/>
    <col min="27" max="27" width="11.140625" style="55" customWidth="1"/>
    <col min="28" max="30" width="9.140625" style="55"/>
    <col min="31" max="31" width="10" style="55" customWidth="1"/>
    <col min="32" max="16384" width="9.140625" style="55"/>
  </cols>
  <sheetData>
    <row r="1" spans="1:32" ht="60" x14ac:dyDescent="0.25">
      <c r="A1" s="91" t="s">
        <v>0</v>
      </c>
      <c r="B1" s="91" t="s">
        <v>250</v>
      </c>
      <c r="C1" s="91" t="s">
        <v>1</v>
      </c>
      <c r="D1" s="91" t="s">
        <v>2</v>
      </c>
      <c r="E1" s="91" t="s">
        <v>3</v>
      </c>
      <c r="F1" s="91" t="s">
        <v>4</v>
      </c>
      <c r="G1" s="91" t="s">
        <v>5</v>
      </c>
      <c r="H1" s="92" t="s">
        <v>6</v>
      </c>
      <c r="I1" s="93" t="s">
        <v>251</v>
      </c>
      <c r="J1" s="91" t="s">
        <v>8</v>
      </c>
      <c r="K1" s="92" t="s">
        <v>9</v>
      </c>
      <c r="L1" s="93" t="s">
        <v>251</v>
      </c>
      <c r="M1" s="91" t="s">
        <v>11</v>
      </c>
      <c r="N1" s="92" t="s">
        <v>12</v>
      </c>
      <c r="O1" s="92" t="s">
        <v>13</v>
      </c>
      <c r="P1" s="91" t="s">
        <v>14</v>
      </c>
      <c r="Q1" s="94" t="s">
        <v>262</v>
      </c>
      <c r="R1" s="94" t="s">
        <v>263</v>
      </c>
      <c r="S1" s="91" t="s">
        <v>264</v>
      </c>
      <c r="T1" s="56"/>
      <c r="U1" s="56"/>
      <c r="Y1" s="41" t="s">
        <v>326</v>
      </c>
      <c r="Z1" s="41" t="s">
        <v>327</v>
      </c>
      <c r="AA1" s="90" t="s">
        <v>253</v>
      </c>
      <c r="AB1" s="90" t="s">
        <v>255</v>
      </c>
      <c r="AC1" s="90" t="s">
        <v>254</v>
      </c>
      <c r="AE1" s="55" t="s">
        <v>264</v>
      </c>
      <c r="AF1" s="55" t="s">
        <v>334</v>
      </c>
    </row>
    <row r="2" spans="1:32" x14ac:dyDescent="0.25">
      <c r="A2" s="57" t="s">
        <v>45</v>
      </c>
      <c r="B2" s="57">
        <v>2012</v>
      </c>
      <c r="C2" s="57" t="s">
        <v>151</v>
      </c>
      <c r="D2" s="57" t="s">
        <v>153</v>
      </c>
      <c r="E2" s="57" t="s">
        <v>23</v>
      </c>
      <c r="F2" s="57" t="s">
        <v>18</v>
      </c>
      <c r="G2" s="57" t="s">
        <v>24</v>
      </c>
      <c r="H2" s="58">
        <v>16404</v>
      </c>
      <c r="I2" s="59">
        <f t="shared" ref="I2:I35" si="0">H2/N2</f>
        <v>0.48725717340937447</v>
      </c>
      <c r="J2" s="57" t="s">
        <v>20</v>
      </c>
      <c r="K2" s="58">
        <v>17930</v>
      </c>
      <c r="L2" s="59">
        <f t="shared" ref="L2:L35" si="1">K2/O2</f>
        <v>0.72699995945343232</v>
      </c>
      <c r="M2" s="57" t="s">
        <v>20</v>
      </c>
      <c r="N2" s="58">
        <v>33666</v>
      </c>
      <c r="O2" s="58">
        <v>24663</v>
      </c>
      <c r="P2" s="59">
        <f t="shared" ref="P2:P35" si="2">(N2-O2)/N2</f>
        <v>0.26742113705221887</v>
      </c>
      <c r="Q2" s="63">
        <v>41437</v>
      </c>
      <c r="R2" s="63">
        <v>41451</v>
      </c>
      <c r="S2" s="60">
        <v>14</v>
      </c>
      <c r="T2" s="56"/>
      <c r="Y2" s="55">
        <v>14</v>
      </c>
      <c r="Z2" s="55">
        <f>COUNTA(S2:S14)</f>
        <v>13</v>
      </c>
      <c r="AA2" s="95">
        <f>W14</f>
        <v>0.13149775191412899</v>
      </c>
      <c r="AB2" s="95">
        <f>AVERAGE(P2:P14)</f>
        <v>0.20109715952529331</v>
      </c>
      <c r="AC2" s="95">
        <f>MEDIAN(P2:P14)</f>
        <v>0.14974510864921825</v>
      </c>
      <c r="AE2" s="55" t="s">
        <v>335</v>
      </c>
      <c r="AF2" s="95">
        <f>MEDIAN(P2:P14)</f>
        <v>0.14974510864921825</v>
      </c>
    </row>
    <row r="3" spans="1:32" x14ac:dyDescent="0.25">
      <c r="A3" s="57" t="s">
        <v>45</v>
      </c>
      <c r="B3" s="57">
        <v>2012</v>
      </c>
      <c r="C3" s="57" t="s">
        <v>151</v>
      </c>
      <c r="D3" s="57" t="s">
        <v>152</v>
      </c>
      <c r="E3" s="57" t="s">
        <v>17</v>
      </c>
      <c r="F3" s="57" t="s">
        <v>26</v>
      </c>
      <c r="G3" s="57" t="s">
        <v>19</v>
      </c>
      <c r="H3" s="58">
        <v>10252</v>
      </c>
      <c r="I3" s="59">
        <f t="shared" si="0"/>
        <v>0.27362015586633925</v>
      </c>
      <c r="J3" s="57" t="s">
        <v>21</v>
      </c>
      <c r="K3" s="58">
        <v>16844</v>
      </c>
      <c r="L3" s="59">
        <f t="shared" si="1"/>
        <v>0.56114868241329918</v>
      </c>
      <c r="M3" s="57" t="s">
        <v>21</v>
      </c>
      <c r="N3" s="58">
        <v>37468</v>
      </c>
      <c r="O3" s="58">
        <v>30017</v>
      </c>
      <c r="P3" s="59">
        <f t="shared" si="2"/>
        <v>0.19886302978541689</v>
      </c>
      <c r="Q3" s="63">
        <v>41437</v>
      </c>
      <c r="R3" s="63">
        <v>41451</v>
      </c>
      <c r="S3" s="60">
        <v>14</v>
      </c>
      <c r="T3" s="56"/>
      <c r="Y3" s="55">
        <v>21</v>
      </c>
      <c r="Z3" s="55">
        <f>COUNTA(S15:S73)</f>
        <v>59</v>
      </c>
      <c r="AA3" s="95">
        <f>W73</f>
        <v>0.31397730718354827</v>
      </c>
      <c r="AB3" s="95">
        <f>AVERAGE(P15:P73)</f>
        <v>0.30730525869598418</v>
      </c>
      <c r="AC3" s="95">
        <f>MEDIAN(P15:P73)</f>
        <v>0.29982739090565835</v>
      </c>
      <c r="AE3" s="55" t="s">
        <v>336</v>
      </c>
      <c r="AF3" s="95">
        <f>MEDIAN(P15:P115)</f>
        <v>0.31869048725997001</v>
      </c>
    </row>
    <row r="4" spans="1:32" x14ac:dyDescent="0.25">
      <c r="A4" s="57" t="s">
        <v>45</v>
      </c>
      <c r="B4" s="57">
        <v>2010</v>
      </c>
      <c r="C4" s="57" t="s">
        <v>54</v>
      </c>
      <c r="D4" s="57" t="s">
        <v>154</v>
      </c>
      <c r="E4" s="57" t="s">
        <v>17</v>
      </c>
      <c r="F4" s="57" t="s">
        <v>26</v>
      </c>
      <c r="G4" s="57" t="s">
        <v>24</v>
      </c>
      <c r="H4" s="58">
        <v>25457</v>
      </c>
      <c r="I4" s="59">
        <f t="shared" si="0"/>
        <v>0.31488651122518402</v>
      </c>
      <c r="J4" s="57" t="s">
        <v>20</v>
      </c>
      <c r="K4" s="58">
        <v>46885</v>
      </c>
      <c r="L4" s="59">
        <f t="shared" si="1"/>
        <v>0.68354448834395187</v>
      </c>
      <c r="M4" s="57" t="s">
        <v>21</v>
      </c>
      <c r="N4" s="58">
        <v>80845</v>
      </c>
      <c r="O4" s="58">
        <v>68591</v>
      </c>
      <c r="P4" s="59">
        <f t="shared" si="2"/>
        <v>0.15157399962891954</v>
      </c>
      <c r="Q4" s="63">
        <v>40702</v>
      </c>
      <c r="R4" s="63">
        <v>40716</v>
      </c>
      <c r="S4" s="57">
        <v>14</v>
      </c>
      <c r="T4" s="56"/>
      <c r="Y4" s="55">
        <v>26</v>
      </c>
      <c r="Z4" s="55">
        <f>COUNTA(S74:S77)</f>
        <v>4</v>
      </c>
      <c r="AA4" s="95">
        <f>W77</f>
        <v>0.47616925303195806</v>
      </c>
      <c r="AB4" s="95">
        <f>AVERAGE(P74:P77)</f>
        <v>0.39483319635019154</v>
      </c>
      <c r="AC4" s="95">
        <f>MEDIAN(P74:P77)</f>
        <v>0.45363365948588352</v>
      </c>
      <c r="AE4" s="55" t="s">
        <v>337</v>
      </c>
      <c r="AF4" s="95">
        <f>MEDIAN(P116:P137)</f>
        <v>0.48972491410293029</v>
      </c>
    </row>
    <row r="5" spans="1:32" x14ac:dyDescent="0.25">
      <c r="A5" s="57" t="s">
        <v>45</v>
      </c>
      <c r="B5" s="57">
        <v>2010</v>
      </c>
      <c r="C5" s="57" t="s">
        <v>56</v>
      </c>
      <c r="D5" s="57" t="s">
        <v>156</v>
      </c>
      <c r="E5" s="57" t="s">
        <v>17</v>
      </c>
      <c r="F5" s="57" t="s">
        <v>26</v>
      </c>
      <c r="G5" s="57" t="s">
        <v>19</v>
      </c>
      <c r="H5" s="58">
        <v>34103</v>
      </c>
      <c r="I5" s="59">
        <f t="shared" si="0"/>
        <v>0.39222293784790907</v>
      </c>
      <c r="J5" s="57" t="s">
        <v>20</v>
      </c>
      <c r="K5" s="58">
        <v>54354</v>
      </c>
      <c r="L5" s="59">
        <f t="shared" si="1"/>
        <v>0.70680485299280893</v>
      </c>
      <c r="M5" s="57" t="s">
        <v>21</v>
      </c>
      <c r="N5" s="58">
        <v>86948</v>
      </c>
      <c r="O5" s="58">
        <v>76901</v>
      </c>
      <c r="P5" s="59">
        <f t="shared" si="2"/>
        <v>0.11555182407875972</v>
      </c>
      <c r="Q5" s="63">
        <v>40702</v>
      </c>
      <c r="R5" s="63">
        <v>40716</v>
      </c>
      <c r="S5" s="57">
        <v>14</v>
      </c>
      <c r="T5" s="56"/>
      <c r="Y5" s="55">
        <v>28</v>
      </c>
      <c r="Z5" s="55">
        <f>COUNTA(S78:S115)</f>
        <v>38</v>
      </c>
      <c r="AA5" s="95">
        <f>W115</f>
        <v>0.38132046152891569</v>
      </c>
      <c r="AB5" s="95">
        <f>AVERAGE(P78:P115)</f>
        <v>0.36711730592352143</v>
      </c>
      <c r="AC5" s="95">
        <f>MEDIAN(P78:P115)</f>
        <v>0.33241432148642203</v>
      </c>
      <c r="AE5" s="55" t="s">
        <v>353</v>
      </c>
      <c r="AF5" s="95">
        <f>MEDIAN(P138:P185)</f>
        <v>0.4085203756835577</v>
      </c>
    </row>
    <row r="6" spans="1:32" x14ac:dyDescent="0.25">
      <c r="A6" s="57" t="s">
        <v>45</v>
      </c>
      <c r="B6" s="57">
        <v>2010</v>
      </c>
      <c r="C6" s="57" t="s">
        <v>242</v>
      </c>
      <c r="D6" s="57" t="s">
        <v>155</v>
      </c>
      <c r="E6" s="57" t="s">
        <v>17</v>
      </c>
      <c r="F6" s="57" t="s">
        <v>26</v>
      </c>
      <c r="G6" s="57" t="s">
        <v>19</v>
      </c>
      <c r="H6" s="58">
        <v>19051</v>
      </c>
      <c r="I6" s="59">
        <f t="shared" si="0"/>
        <v>0.2307785490181827</v>
      </c>
      <c r="J6" s="57" t="s">
        <v>21</v>
      </c>
      <c r="K6" s="58">
        <v>37300</v>
      </c>
      <c r="L6" s="59">
        <f t="shared" si="1"/>
        <v>0.51498709080616878</v>
      </c>
      <c r="M6" s="57" t="s">
        <v>21</v>
      </c>
      <c r="N6" s="58">
        <v>82551</v>
      </c>
      <c r="O6" s="58">
        <v>72429</v>
      </c>
      <c r="P6" s="59">
        <f t="shared" si="2"/>
        <v>0.12261511065886543</v>
      </c>
      <c r="Q6" s="63">
        <v>40702</v>
      </c>
      <c r="R6" s="63">
        <v>40716</v>
      </c>
      <c r="S6" s="57">
        <v>14</v>
      </c>
      <c r="T6" s="56"/>
      <c r="Y6" s="55">
        <v>31</v>
      </c>
      <c r="Z6" s="55">
        <f>COUNTA(S116:S117)</f>
        <v>2</v>
      </c>
      <c r="AA6" s="95">
        <f>W117</f>
        <v>0.5982760008226552</v>
      </c>
      <c r="AB6" s="95">
        <f>AVERAGE(P116:P117)</f>
        <v>0.59782674263091207</v>
      </c>
      <c r="AC6" s="95">
        <f>MEDIAN(P116:P117)</f>
        <v>0.59782674263091207</v>
      </c>
    </row>
    <row r="7" spans="1:32" x14ac:dyDescent="0.25">
      <c r="A7" s="57" t="s">
        <v>45</v>
      </c>
      <c r="B7" s="57">
        <v>2010</v>
      </c>
      <c r="C7" s="57" t="s">
        <v>246</v>
      </c>
      <c r="D7" s="57" t="s">
        <v>157</v>
      </c>
      <c r="E7" s="57" t="s">
        <v>17</v>
      </c>
      <c r="F7" s="57" t="s">
        <v>26</v>
      </c>
      <c r="G7" s="57" t="s">
        <v>19</v>
      </c>
      <c r="H7" s="58">
        <v>15709</v>
      </c>
      <c r="I7" s="59">
        <f t="shared" si="0"/>
        <v>0.48927025259289253</v>
      </c>
      <c r="J7" s="57" t="s">
        <v>20</v>
      </c>
      <c r="K7" s="58">
        <v>13637</v>
      </c>
      <c r="L7" s="59">
        <f t="shared" si="1"/>
        <v>0.50187693213602236</v>
      </c>
      <c r="M7" s="57" t="s">
        <v>20</v>
      </c>
      <c r="N7" s="58">
        <v>32107</v>
      </c>
      <c r="O7" s="58">
        <v>27172</v>
      </c>
      <c r="P7" s="59">
        <f t="shared" si="2"/>
        <v>0.15370479957641636</v>
      </c>
      <c r="Q7" s="63">
        <v>40702</v>
      </c>
      <c r="R7" s="63">
        <v>40716</v>
      </c>
      <c r="S7" s="57">
        <v>14</v>
      </c>
      <c r="T7" s="56"/>
      <c r="U7" s="55">
        <f>COUNTIF(M2:M185, "YES")</f>
        <v>85</v>
      </c>
      <c r="Y7" s="55">
        <v>35</v>
      </c>
      <c r="Z7" s="55">
        <f>COUNTA(S118:S137)</f>
        <v>20</v>
      </c>
      <c r="AA7" s="95">
        <f>W137</f>
        <v>0.38661267653036518</v>
      </c>
      <c r="AB7" s="95">
        <f>AVERAGE(P118:P137)</f>
        <v>0.41116655830532861</v>
      </c>
      <c r="AC7" s="95">
        <f>MEDIAN(P118:P137)</f>
        <v>0.45312925516622471</v>
      </c>
    </row>
    <row r="8" spans="1:32" x14ac:dyDescent="0.25">
      <c r="A8" s="57" t="s">
        <v>45</v>
      </c>
      <c r="B8" s="57">
        <v>2008</v>
      </c>
      <c r="C8" s="57" t="s">
        <v>56</v>
      </c>
      <c r="D8" s="57" t="s">
        <v>158</v>
      </c>
      <c r="E8" s="57" t="s">
        <v>23</v>
      </c>
      <c r="F8" s="57" t="s">
        <v>26</v>
      </c>
      <c r="G8" s="57" t="s">
        <v>19</v>
      </c>
      <c r="H8" s="58">
        <v>6189</v>
      </c>
      <c r="I8" s="59">
        <f t="shared" si="0"/>
        <v>0.41348209513629075</v>
      </c>
      <c r="J8" s="57" t="s">
        <v>20</v>
      </c>
      <c r="K8" s="58">
        <v>5312</v>
      </c>
      <c r="L8" s="59">
        <f t="shared" si="1"/>
        <v>0.68181234758054166</v>
      </c>
      <c r="M8" s="57" t="s">
        <v>20</v>
      </c>
      <c r="N8" s="58">
        <v>14968</v>
      </c>
      <c r="O8" s="58">
        <v>7791</v>
      </c>
      <c r="P8" s="59">
        <f t="shared" si="2"/>
        <v>0.47948957776590057</v>
      </c>
      <c r="Q8" s="63">
        <v>40704</v>
      </c>
      <c r="R8" s="63">
        <v>40718</v>
      </c>
      <c r="S8" s="57">
        <v>14</v>
      </c>
      <c r="T8" s="56"/>
      <c r="Y8" s="55">
        <v>42</v>
      </c>
      <c r="Z8" s="55">
        <f>COUNTA(S138:S147)</f>
        <v>10</v>
      </c>
      <c r="AA8" s="95">
        <f>W147</f>
        <v>0.40087231565072073</v>
      </c>
      <c r="AB8" s="95">
        <f>AVERAGE(P138:P147)</f>
        <v>0.52899435939377182</v>
      </c>
      <c r="AC8" s="95">
        <f>MEDIAN(P138:P147)</f>
        <v>0.52686581110875563</v>
      </c>
    </row>
    <row r="9" spans="1:32" x14ac:dyDescent="0.25">
      <c r="A9" s="57" t="s">
        <v>45</v>
      </c>
      <c r="B9" s="57">
        <v>2006</v>
      </c>
      <c r="C9" s="57" t="s">
        <v>54</v>
      </c>
      <c r="D9" s="57" t="s">
        <v>159</v>
      </c>
      <c r="E9" s="57" t="s">
        <v>23</v>
      </c>
      <c r="F9" s="57" t="s">
        <v>26</v>
      </c>
      <c r="G9" s="57" t="s">
        <v>19</v>
      </c>
      <c r="H9" s="58">
        <v>3393</v>
      </c>
      <c r="I9" s="59">
        <f t="shared" si="0"/>
        <v>0.31624568925342528</v>
      </c>
      <c r="J9" s="57" t="s">
        <v>21</v>
      </c>
      <c r="K9" s="58">
        <v>1704</v>
      </c>
      <c r="L9" s="59">
        <f t="shared" si="1"/>
        <v>0.56071076011845999</v>
      </c>
      <c r="M9" s="57" t="s">
        <v>20</v>
      </c>
      <c r="N9" s="58">
        <v>10729</v>
      </c>
      <c r="O9" s="58">
        <v>3039</v>
      </c>
      <c r="P9" s="59">
        <f t="shared" si="2"/>
        <v>0.71674899804268799</v>
      </c>
      <c r="Q9" s="63">
        <v>40707</v>
      </c>
      <c r="R9" s="63">
        <v>40721</v>
      </c>
      <c r="S9" s="57">
        <v>14</v>
      </c>
      <c r="T9" s="56"/>
      <c r="Y9" s="55">
        <v>43</v>
      </c>
      <c r="Z9" s="55">
        <f>COUNTA(S148:S150)</f>
        <v>3</v>
      </c>
      <c r="AA9" s="95">
        <f>W150</f>
        <v>0.17771911837178608</v>
      </c>
      <c r="AB9" s="95">
        <f>AVERAGE(P148:P150)</f>
        <v>4.9824594352485825E-2</v>
      </c>
      <c r="AC9" s="95">
        <f>MEDIAN(P148:P150)</f>
        <v>0.12638922364157359</v>
      </c>
    </row>
    <row r="10" spans="1:32" x14ac:dyDescent="0.25">
      <c r="A10" s="57" t="s">
        <v>45</v>
      </c>
      <c r="B10" s="57">
        <v>2004</v>
      </c>
      <c r="C10" s="57" t="s">
        <v>36</v>
      </c>
      <c r="D10" s="57" t="s">
        <v>160</v>
      </c>
      <c r="E10" s="57" t="s">
        <v>17</v>
      </c>
      <c r="F10" s="57" t="s">
        <v>26</v>
      </c>
      <c r="G10" s="57" t="s">
        <v>19</v>
      </c>
      <c r="H10" s="58">
        <v>77567</v>
      </c>
      <c r="I10" s="59">
        <f t="shared" si="0"/>
        <v>0.26323434090454034</v>
      </c>
      <c r="J10" s="57" t="s">
        <v>21</v>
      </c>
      <c r="K10" s="58">
        <v>154644</v>
      </c>
      <c r="L10" s="59">
        <f t="shared" si="1"/>
        <v>0.59222438381764986</v>
      </c>
      <c r="M10" s="57" t="s">
        <v>21</v>
      </c>
      <c r="N10" s="58">
        <v>294669</v>
      </c>
      <c r="O10" s="58">
        <v>261124</v>
      </c>
      <c r="P10" s="59">
        <f t="shared" si="2"/>
        <v>0.11383959629278953</v>
      </c>
      <c r="Q10" s="63">
        <v>40702</v>
      </c>
      <c r="R10" s="63">
        <v>40716</v>
      </c>
      <c r="S10" s="57">
        <v>14</v>
      </c>
      <c r="T10" s="56"/>
      <c r="Y10" s="55">
        <v>49</v>
      </c>
      <c r="Z10" s="55">
        <f>COUNTA(S151:S154)</f>
        <v>4</v>
      </c>
      <c r="AA10" s="95">
        <f>W154</f>
        <v>0.62312513436192551</v>
      </c>
      <c r="AB10" s="95">
        <f>AVERAGE(P151:P154)</f>
        <v>0.62114744127657606</v>
      </c>
      <c r="AC10" s="95">
        <f>MEDIAN(P151:P154)</f>
        <v>0.63662466883398361</v>
      </c>
    </row>
    <row r="11" spans="1:32" x14ac:dyDescent="0.25">
      <c r="A11" s="57" t="s">
        <v>45</v>
      </c>
      <c r="B11" s="57">
        <v>2002</v>
      </c>
      <c r="C11" s="57" t="s">
        <v>242</v>
      </c>
      <c r="D11" s="57" t="s">
        <v>161</v>
      </c>
      <c r="E11" s="57" t="s">
        <v>17</v>
      </c>
      <c r="F11" s="57" t="s">
        <v>26</v>
      </c>
      <c r="G11" s="57" t="s">
        <v>19</v>
      </c>
      <c r="H11" s="58">
        <v>27499</v>
      </c>
      <c r="I11" s="59">
        <f t="shared" si="0"/>
        <v>0.43480117005296859</v>
      </c>
      <c r="J11" s="57" t="s">
        <v>20</v>
      </c>
      <c r="K11" s="58">
        <v>38366</v>
      </c>
      <c r="L11" s="59">
        <f t="shared" si="1"/>
        <v>0.65169608126242118</v>
      </c>
      <c r="M11" s="57" t="s">
        <v>21</v>
      </c>
      <c r="N11" s="58">
        <v>63245</v>
      </c>
      <c r="O11" s="58">
        <v>58871</v>
      </c>
      <c r="P11" s="59">
        <f t="shared" si="2"/>
        <v>6.9159617361056205E-2</v>
      </c>
      <c r="Q11" s="63">
        <v>40705</v>
      </c>
      <c r="R11" s="63">
        <v>40719</v>
      </c>
      <c r="S11" s="57">
        <v>14</v>
      </c>
      <c r="T11" s="56"/>
      <c r="Y11" s="55">
        <v>63</v>
      </c>
      <c r="Z11" s="55">
        <f>COUNTA(S155:S176)</f>
        <v>22</v>
      </c>
      <c r="AA11" s="95">
        <f>W176</f>
        <v>0.26587848491206295</v>
      </c>
      <c r="AB11" s="95">
        <f>AVERAGE(P155:P176)</f>
        <v>0.28042115198150203</v>
      </c>
      <c r="AC11" s="95">
        <f>MEDIAN(P155:P176)</f>
        <v>0.26166694378460598</v>
      </c>
    </row>
    <row r="12" spans="1:32" x14ac:dyDescent="0.25">
      <c r="A12" s="57" t="s">
        <v>45</v>
      </c>
      <c r="B12" s="57">
        <v>1998</v>
      </c>
      <c r="C12" s="57" t="s">
        <v>56</v>
      </c>
      <c r="D12" s="57" t="s">
        <v>160</v>
      </c>
      <c r="E12" s="57" t="s">
        <v>17</v>
      </c>
      <c r="F12" s="57" t="s">
        <v>26</v>
      </c>
      <c r="G12" s="57" t="s">
        <v>19</v>
      </c>
      <c r="H12" s="58">
        <v>9300</v>
      </c>
      <c r="I12" s="59">
        <f t="shared" si="0"/>
        <v>0.23340444221357762</v>
      </c>
      <c r="J12" s="57" t="s">
        <v>21</v>
      </c>
      <c r="K12" s="58">
        <v>18445</v>
      </c>
      <c r="L12" s="59">
        <f t="shared" si="1"/>
        <v>0.52914682425841986</v>
      </c>
      <c r="M12" s="57" t="s">
        <v>21</v>
      </c>
      <c r="N12" s="58">
        <v>39845</v>
      </c>
      <c r="O12" s="58">
        <v>34858</v>
      </c>
      <c r="P12" s="59">
        <f t="shared" si="2"/>
        <v>0.12515999498054964</v>
      </c>
      <c r="Q12" s="63">
        <v>40703</v>
      </c>
      <c r="R12" s="63">
        <v>40717</v>
      </c>
      <c r="S12" s="57">
        <v>14</v>
      </c>
      <c r="T12" s="56"/>
      <c r="Y12" s="55">
        <v>70</v>
      </c>
      <c r="Z12" s="55">
        <f>COUNTA(S177:S181)</f>
        <v>5</v>
      </c>
      <c r="AA12" s="95">
        <f>W181</f>
        <v>0.65476578480945857</v>
      </c>
      <c r="AB12" s="95">
        <f>AVERAGE(P177:P181)</f>
        <v>0.64694950507906623</v>
      </c>
      <c r="AC12" s="95">
        <f>MEDIAN(P177:P181)</f>
        <v>0.74856091981519968</v>
      </c>
    </row>
    <row r="13" spans="1:32" x14ac:dyDescent="0.25">
      <c r="A13" s="57" t="s">
        <v>45</v>
      </c>
      <c r="B13" s="57">
        <v>1994</v>
      </c>
      <c r="C13" s="57" t="s">
        <v>242</v>
      </c>
      <c r="D13" s="57" t="s">
        <v>162</v>
      </c>
      <c r="E13" s="57" t="s">
        <v>23</v>
      </c>
      <c r="F13" s="57" t="s">
        <v>26</v>
      </c>
      <c r="G13" s="57" t="s">
        <v>49</v>
      </c>
      <c r="H13" s="58">
        <v>12034</v>
      </c>
      <c r="I13" s="59">
        <f t="shared" si="0"/>
        <v>0.34272206874946604</v>
      </c>
      <c r="J13" s="57" t="s">
        <v>20</v>
      </c>
      <c r="K13" s="58">
        <v>15464</v>
      </c>
      <c r="L13" s="59">
        <f t="shared" si="1"/>
        <v>0.51797018924803218</v>
      </c>
      <c r="M13" s="57" t="s">
        <v>20</v>
      </c>
      <c r="N13" s="58">
        <v>35113</v>
      </c>
      <c r="O13" s="58">
        <v>29855</v>
      </c>
      <c r="P13" s="59">
        <f t="shared" si="2"/>
        <v>0.14974510864921825</v>
      </c>
      <c r="Q13" s="63">
        <v>41860</v>
      </c>
      <c r="R13" s="63">
        <v>41874</v>
      </c>
      <c r="S13" s="57">
        <v>14</v>
      </c>
      <c r="T13" s="56"/>
      <c r="U13" s="6" t="s">
        <v>256</v>
      </c>
      <c r="V13" s="6" t="s">
        <v>257</v>
      </c>
      <c r="W13" s="6" t="s">
        <v>258</v>
      </c>
      <c r="Y13" s="55">
        <v>84</v>
      </c>
      <c r="Z13" s="55">
        <f>COUNTA(S182:S185)</f>
        <v>4</v>
      </c>
      <c r="AA13" s="95">
        <f>W185</f>
        <v>0.55401555554874815</v>
      </c>
      <c r="AB13" s="95">
        <f>AVERAGE(P182:P185)</f>
        <v>0.43643892759673075</v>
      </c>
      <c r="AC13" s="95">
        <f>MEDIAN(P182:P185)</f>
        <v>0.39371416053004171</v>
      </c>
    </row>
    <row r="14" spans="1:32" x14ac:dyDescent="0.25">
      <c r="A14" s="71" t="s">
        <v>45</v>
      </c>
      <c r="B14" s="71">
        <v>1994</v>
      </c>
      <c r="C14" s="71" t="s">
        <v>54</v>
      </c>
      <c r="D14" s="71" t="s">
        <v>163</v>
      </c>
      <c r="E14" s="71" t="s">
        <v>17</v>
      </c>
      <c r="F14" s="71" t="s">
        <v>26</v>
      </c>
      <c r="G14" s="71" t="s">
        <v>19</v>
      </c>
      <c r="H14" s="72">
        <v>10568</v>
      </c>
      <c r="I14" s="73">
        <f t="shared" si="0"/>
        <v>0.19050709354100193</v>
      </c>
      <c r="J14" s="71" t="s">
        <v>21</v>
      </c>
      <c r="K14" s="72">
        <v>30304</v>
      </c>
      <c r="L14" s="73">
        <f t="shared" si="1"/>
        <v>0.52046371833404892</v>
      </c>
      <c r="M14" s="71" t="s">
        <v>21</v>
      </c>
      <c r="N14" s="72">
        <v>55473</v>
      </c>
      <c r="O14" s="72">
        <v>58225</v>
      </c>
      <c r="P14" s="73">
        <f t="shared" si="2"/>
        <v>-4.960972004398536E-2</v>
      </c>
      <c r="Q14" s="74">
        <v>41860</v>
      </c>
      <c r="R14" s="74">
        <v>41874</v>
      </c>
      <c r="S14" s="71">
        <v>14</v>
      </c>
      <c r="T14" s="56"/>
      <c r="U14" s="96">
        <f>SUM(N2:N14)</f>
        <v>867627</v>
      </c>
      <c r="V14" s="96">
        <f>SUM(O2:O14)</f>
        <v>753536</v>
      </c>
      <c r="W14" s="8">
        <f t="shared" ref="W14" si="3">(U14-V14)/U14</f>
        <v>0.13149775191412899</v>
      </c>
    </row>
    <row r="15" spans="1:32" x14ac:dyDescent="0.25">
      <c r="A15" s="57" t="s">
        <v>38</v>
      </c>
      <c r="B15" s="57">
        <v>2014</v>
      </c>
      <c r="C15" s="29" t="s">
        <v>36</v>
      </c>
      <c r="D15" s="29" t="s">
        <v>344</v>
      </c>
      <c r="E15" s="29" t="s">
        <v>17</v>
      </c>
      <c r="F15" s="29" t="s">
        <v>26</v>
      </c>
      <c r="G15" s="29" t="s">
        <v>19</v>
      </c>
      <c r="H15" s="116">
        <v>156315</v>
      </c>
      <c r="I15" s="117">
        <f t="shared" si="0"/>
        <v>0.49016625797266872</v>
      </c>
      <c r="J15" s="29" t="s">
        <v>21</v>
      </c>
      <c r="K15" s="116">
        <v>194932</v>
      </c>
      <c r="L15" s="117">
        <f t="shared" si="1"/>
        <v>0.51003016768839105</v>
      </c>
      <c r="M15" s="29" t="s">
        <v>21</v>
      </c>
      <c r="N15" s="116">
        <v>318902</v>
      </c>
      <c r="O15" s="116">
        <v>382197</v>
      </c>
      <c r="P15" s="117">
        <f t="shared" si="2"/>
        <v>-0.19847790230227469</v>
      </c>
      <c r="Q15" s="63">
        <v>41793</v>
      </c>
      <c r="R15" s="63">
        <v>41814</v>
      </c>
      <c r="S15" s="57">
        <v>21</v>
      </c>
      <c r="T15" s="56"/>
      <c r="U15" s="96"/>
      <c r="V15" s="96"/>
      <c r="W15" s="8"/>
      <c r="AA15" s="95"/>
      <c r="AB15" s="95"/>
      <c r="AC15" s="95"/>
    </row>
    <row r="16" spans="1:32" x14ac:dyDescent="0.25">
      <c r="A16" s="57" t="s">
        <v>38</v>
      </c>
      <c r="B16" s="57">
        <v>2014</v>
      </c>
      <c r="C16" s="29" t="s">
        <v>242</v>
      </c>
      <c r="D16" s="29" t="s">
        <v>345</v>
      </c>
      <c r="E16" s="29" t="s">
        <v>23</v>
      </c>
      <c r="F16" s="29" t="s">
        <v>26</v>
      </c>
      <c r="G16" s="29" t="s">
        <v>19</v>
      </c>
      <c r="H16" s="116">
        <v>7738</v>
      </c>
      <c r="I16" s="117">
        <f t="shared" si="0"/>
        <v>0.48217846460618147</v>
      </c>
      <c r="J16" s="29" t="s">
        <v>20</v>
      </c>
      <c r="K16" s="116">
        <v>4925</v>
      </c>
      <c r="L16" s="117">
        <f t="shared" si="1"/>
        <v>0.52466176627250449</v>
      </c>
      <c r="M16" s="29" t="s">
        <v>20</v>
      </c>
      <c r="N16" s="116">
        <v>16048</v>
      </c>
      <c r="O16" s="116">
        <v>9387</v>
      </c>
      <c r="P16" s="117">
        <f t="shared" si="2"/>
        <v>0.41506729810568294</v>
      </c>
      <c r="Q16" s="63">
        <v>41793</v>
      </c>
      <c r="R16" s="63">
        <v>41814</v>
      </c>
      <c r="S16" s="57">
        <v>21</v>
      </c>
      <c r="T16" s="56"/>
      <c r="U16" s="96"/>
      <c r="V16" s="96"/>
      <c r="W16" s="8"/>
      <c r="Y16" s="55" t="s">
        <v>328</v>
      </c>
      <c r="Z16" s="55">
        <f>COUNTA(S2:S14)</f>
        <v>13</v>
      </c>
      <c r="AA16" s="95">
        <f>AB22</f>
        <v>0.13149775191412899</v>
      </c>
      <c r="AB16" s="95">
        <f>AVERAGE(P2:P14)</f>
        <v>0.20109715952529331</v>
      </c>
      <c r="AC16" s="95">
        <f>MEDIAN(P2:P14)</f>
        <v>0.14974510864921825</v>
      </c>
    </row>
    <row r="17" spans="1:29" x14ac:dyDescent="0.25">
      <c r="A17" s="57" t="s">
        <v>15</v>
      </c>
      <c r="B17" s="57">
        <v>2002</v>
      </c>
      <c r="C17" s="57" t="s">
        <v>151</v>
      </c>
      <c r="D17" s="57" t="s">
        <v>42</v>
      </c>
      <c r="E17" s="57" t="s">
        <v>23</v>
      </c>
      <c r="F17" s="57" t="s">
        <v>26</v>
      </c>
      <c r="G17" s="57" t="s">
        <v>24</v>
      </c>
      <c r="H17" s="58">
        <v>43519</v>
      </c>
      <c r="I17" s="59">
        <f t="shared" si="0"/>
        <v>0.43063389340774605</v>
      </c>
      <c r="J17" s="57" t="s">
        <v>21</v>
      </c>
      <c r="K17" s="58">
        <v>52394</v>
      </c>
      <c r="L17" s="59">
        <f t="shared" si="1"/>
        <v>0.56002821839326178</v>
      </c>
      <c r="M17" s="57" t="s">
        <v>21</v>
      </c>
      <c r="N17" s="58">
        <v>101058</v>
      </c>
      <c r="O17" s="58">
        <v>93556</v>
      </c>
      <c r="P17" s="59">
        <f t="shared" si="2"/>
        <v>7.423459795365038E-2</v>
      </c>
      <c r="Q17" s="63">
        <v>40698</v>
      </c>
      <c r="R17" s="63">
        <v>40719</v>
      </c>
      <c r="S17" s="57">
        <v>21</v>
      </c>
      <c r="T17" s="56"/>
      <c r="Y17" s="55" t="s">
        <v>329</v>
      </c>
      <c r="Z17" s="55">
        <f>COUNTA(S2:S115)</f>
        <v>114</v>
      </c>
      <c r="AA17" s="95">
        <f>AB23</f>
        <v>0.33635692905132647</v>
      </c>
      <c r="AB17" s="95">
        <f>AVERAGE(P2:P115)</f>
        <v>0.31820231357356549</v>
      </c>
      <c r="AC17" s="95">
        <f>MEDIAN(P2:P115)</f>
        <v>0.28756237165127907</v>
      </c>
    </row>
    <row r="18" spans="1:29" x14ac:dyDescent="0.25">
      <c r="A18" s="57" t="s">
        <v>15</v>
      </c>
      <c r="B18" s="57">
        <v>2002</v>
      </c>
      <c r="C18" s="57" t="s">
        <v>54</v>
      </c>
      <c r="D18" s="57" t="s">
        <v>44</v>
      </c>
      <c r="E18" s="57" t="s">
        <v>17</v>
      </c>
      <c r="F18" s="57" t="s">
        <v>26</v>
      </c>
      <c r="G18" s="57" t="s">
        <v>19</v>
      </c>
      <c r="H18" s="58">
        <v>29857</v>
      </c>
      <c r="I18" s="59">
        <f t="shared" si="0"/>
        <v>0.40262419763741303</v>
      </c>
      <c r="J18" s="57" t="s">
        <v>20</v>
      </c>
      <c r="K18" s="58">
        <v>32421</v>
      </c>
      <c r="L18" s="59">
        <f t="shared" si="1"/>
        <v>0.62441739532375484</v>
      </c>
      <c r="M18" s="57" t="s">
        <v>21</v>
      </c>
      <c r="N18" s="58">
        <v>74156</v>
      </c>
      <c r="O18" s="58">
        <v>51922</v>
      </c>
      <c r="P18" s="59">
        <f t="shared" si="2"/>
        <v>0.29982739090565835</v>
      </c>
      <c r="Q18" s="63">
        <v>40698</v>
      </c>
      <c r="R18" s="63">
        <v>40719</v>
      </c>
      <c r="S18" s="57">
        <v>21</v>
      </c>
      <c r="T18" s="56"/>
      <c r="Y18" s="55" t="s">
        <v>330</v>
      </c>
      <c r="Z18" s="55">
        <f>COUNTA(S116:S185)</f>
        <v>70</v>
      </c>
      <c r="AA18" s="95">
        <f>AB24</f>
        <v>0.37526955730729228</v>
      </c>
      <c r="AB18" s="95">
        <f>AVERAGE(P116:P185)</f>
        <v>0.40703943389778829</v>
      </c>
      <c r="AC18" s="95">
        <f>MEDIAN(P116:P185)</f>
        <v>0.42340748859321709</v>
      </c>
    </row>
    <row r="19" spans="1:29" x14ac:dyDescent="0.25">
      <c r="A19" s="57" t="s">
        <v>15</v>
      </c>
      <c r="B19" s="57">
        <v>2002</v>
      </c>
      <c r="C19" s="57" t="s">
        <v>54</v>
      </c>
      <c r="D19" s="57" t="s">
        <v>40</v>
      </c>
      <c r="E19" s="57" t="s">
        <v>23</v>
      </c>
      <c r="F19" s="57" t="s">
        <v>18</v>
      </c>
      <c r="G19" s="57" t="s">
        <v>19</v>
      </c>
      <c r="H19" s="58">
        <v>14213</v>
      </c>
      <c r="I19" s="59">
        <f t="shared" si="0"/>
        <v>0.36005978618837714</v>
      </c>
      <c r="J19" s="57" t="s">
        <v>20</v>
      </c>
      <c r="K19" s="58">
        <v>13007</v>
      </c>
      <c r="L19" s="59">
        <f t="shared" si="1"/>
        <v>0.5842954045191141</v>
      </c>
      <c r="M19" s="57" t="s">
        <v>20</v>
      </c>
      <c r="N19" s="58">
        <v>39474</v>
      </c>
      <c r="O19" s="58">
        <v>22261</v>
      </c>
      <c r="P19" s="59">
        <f t="shared" si="2"/>
        <v>0.43605917819324114</v>
      </c>
      <c r="Q19" s="63">
        <v>40698</v>
      </c>
      <c r="R19" s="63">
        <v>40719</v>
      </c>
      <c r="S19" s="57">
        <v>21</v>
      </c>
      <c r="T19" s="56"/>
      <c r="Y19" s="55" t="s">
        <v>331</v>
      </c>
      <c r="Z19" s="55">
        <f>COUNTA(S155:S185)</f>
        <v>31</v>
      </c>
      <c r="AA19" s="95">
        <f>AB25</f>
        <v>0.34123587522226351</v>
      </c>
      <c r="AB19" s="95">
        <f>AVERAGE(P155:P185)</f>
        <v>0.35966995417339676</v>
      </c>
      <c r="AC19" s="95">
        <f>MEDIAN(P155:P185)</f>
        <v>0.35245376748879359</v>
      </c>
    </row>
    <row r="20" spans="1:29" x14ac:dyDescent="0.25">
      <c r="A20" s="57" t="s">
        <v>15</v>
      </c>
      <c r="B20" s="57">
        <v>2002</v>
      </c>
      <c r="C20" s="57" t="s">
        <v>36</v>
      </c>
      <c r="D20" s="57" t="s">
        <v>37</v>
      </c>
      <c r="E20" s="57" t="s">
        <v>23</v>
      </c>
      <c r="F20" s="57" t="s">
        <v>18</v>
      </c>
      <c r="G20" s="57" t="s">
        <v>19</v>
      </c>
      <c r="H20" s="58">
        <v>190978</v>
      </c>
      <c r="I20" s="59">
        <f t="shared" si="0"/>
        <v>0.47994189772290341</v>
      </c>
      <c r="J20" s="57" t="s">
        <v>20</v>
      </c>
      <c r="K20" s="58">
        <v>176582</v>
      </c>
      <c r="L20" s="59">
        <f t="shared" si="1"/>
        <v>0.65133932852832477</v>
      </c>
      <c r="M20" s="57" t="s">
        <v>20</v>
      </c>
      <c r="N20" s="58">
        <v>397919</v>
      </c>
      <c r="O20" s="58">
        <v>271106</v>
      </c>
      <c r="P20" s="59">
        <f t="shared" si="2"/>
        <v>0.31869048725997001</v>
      </c>
      <c r="Q20" s="63">
        <v>40698</v>
      </c>
      <c r="R20" s="63">
        <v>40719</v>
      </c>
      <c r="S20" s="57">
        <v>21</v>
      </c>
      <c r="T20" s="56"/>
    </row>
    <row r="21" spans="1:29" x14ac:dyDescent="0.25">
      <c r="A21" s="57" t="s">
        <v>15</v>
      </c>
      <c r="B21" s="57">
        <v>1996</v>
      </c>
      <c r="C21" s="57" t="s">
        <v>242</v>
      </c>
      <c r="D21" s="57" t="s">
        <v>52</v>
      </c>
      <c r="E21" s="57" t="s">
        <v>17</v>
      </c>
      <c r="F21" s="57" t="s">
        <v>26</v>
      </c>
      <c r="G21" s="57" t="s">
        <v>19</v>
      </c>
      <c r="H21" s="58">
        <v>7977</v>
      </c>
      <c r="I21" s="59">
        <f t="shared" si="0"/>
        <v>0.39454941141557026</v>
      </c>
      <c r="J21" s="57" t="s">
        <v>20</v>
      </c>
      <c r="K21" s="58">
        <v>9124</v>
      </c>
      <c r="L21" s="59">
        <f t="shared" si="1"/>
        <v>0.63862252397284247</v>
      </c>
      <c r="M21" s="57" t="s">
        <v>21</v>
      </c>
      <c r="N21" s="58">
        <v>20218</v>
      </c>
      <c r="O21" s="58">
        <v>14287</v>
      </c>
      <c r="P21" s="59">
        <f t="shared" si="2"/>
        <v>0.29335245820555939</v>
      </c>
      <c r="Q21" s="63">
        <v>40698</v>
      </c>
      <c r="R21" s="63">
        <v>40719</v>
      </c>
      <c r="S21" s="57">
        <v>21</v>
      </c>
      <c r="T21" s="56"/>
      <c r="Z21" s="6" t="s">
        <v>256</v>
      </c>
      <c r="AA21" s="6" t="s">
        <v>257</v>
      </c>
      <c r="AB21" s="6" t="s">
        <v>258</v>
      </c>
    </row>
    <row r="22" spans="1:29" x14ac:dyDescent="0.25">
      <c r="A22" s="57" t="s">
        <v>15</v>
      </c>
      <c r="B22" s="57">
        <v>1996</v>
      </c>
      <c r="C22" s="57" t="s">
        <v>56</v>
      </c>
      <c r="D22" s="57" t="s">
        <v>50</v>
      </c>
      <c r="E22" s="57" t="s">
        <v>23</v>
      </c>
      <c r="F22" s="57" t="s">
        <v>26</v>
      </c>
      <c r="G22" s="57" t="s">
        <v>49</v>
      </c>
      <c r="H22" s="58">
        <v>16630</v>
      </c>
      <c r="I22" s="59">
        <f t="shared" si="0"/>
        <v>0.26088729919678716</v>
      </c>
      <c r="J22" s="57" t="s">
        <v>21</v>
      </c>
      <c r="K22" s="58">
        <v>26028</v>
      </c>
      <c r="L22" s="59">
        <f t="shared" si="1"/>
        <v>0.51999840172613576</v>
      </c>
      <c r="M22" s="57" t="s">
        <v>20</v>
      </c>
      <c r="N22" s="58">
        <v>63744</v>
      </c>
      <c r="O22" s="58">
        <v>50054</v>
      </c>
      <c r="P22" s="59">
        <f t="shared" si="2"/>
        <v>0.21476531124497991</v>
      </c>
      <c r="Q22" s="63">
        <v>40698</v>
      </c>
      <c r="R22" s="63">
        <v>40719</v>
      </c>
      <c r="S22" s="57">
        <v>21</v>
      </c>
      <c r="T22" s="56"/>
      <c r="Y22" s="55" t="s">
        <v>328</v>
      </c>
      <c r="Z22" s="96">
        <f>SUM(N2:N14)</f>
        <v>867627</v>
      </c>
      <c r="AA22" s="96">
        <f>SUM(O2:O14)</f>
        <v>753536</v>
      </c>
      <c r="AB22" s="8">
        <f t="shared" ref="AB22:AB25" si="4">(Z22-AA22)/Z22</f>
        <v>0.13149775191412899</v>
      </c>
    </row>
    <row r="23" spans="1:29" x14ac:dyDescent="0.25">
      <c r="A23" s="57" t="s">
        <v>15</v>
      </c>
      <c r="B23" s="57">
        <v>1996</v>
      </c>
      <c r="C23" s="57" t="s">
        <v>36</v>
      </c>
      <c r="D23" s="57" t="s">
        <v>51</v>
      </c>
      <c r="E23" s="57" t="s">
        <v>17</v>
      </c>
      <c r="F23" s="57" t="s">
        <v>26</v>
      </c>
      <c r="G23" s="57" t="s">
        <v>19</v>
      </c>
      <c r="H23" s="58">
        <v>80694</v>
      </c>
      <c r="I23" s="59">
        <f t="shared" si="0"/>
        <v>0.37545539565332703</v>
      </c>
      <c r="J23" s="57" t="s">
        <v>20</v>
      </c>
      <c r="K23" s="58">
        <v>81622</v>
      </c>
      <c r="L23" s="59">
        <f t="shared" si="1"/>
        <v>0.59252430074118168</v>
      </c>
      <c r="M23" s="57" t="s">
        <v>21</v>
      </c>
      <c r="N23" s="58">
        <v>214923</v>
      </c>
      <c r="O23" s="58">
        <v>137753</v>
      </c>
      <c r="P23" s="59">
        <f t="shared" si="2"/>
        <v>0.3590588257189784</v>
      </c>
      <c r="Q23" s="63">
        <v>40698</v>
      </c>
      <c r="R23" s="63">
        <v>40719</v>
      </c>
      <c r="S23" s="57">
        <v>21</v>
      </c>
      <c r="T23" s="56"/>
      <c r="Y23" s="55" t="s">
        <v>329</v>
      </c>
      <c r="Z23" s="96">
        <f>SUM(N2:N115)</f>
        <v>12766257</v>
      </c>
      <c r="AA23" s="96">
        <f>SUM(O2:O115)</f>
        <v>8472238</v>
      </c>
      <c r="AB23" s="8">
        <f t="shared" si="4"/>
        <v>0.33635692905132647</v>
      </c>
    </row>
    <row r="24" spans="1:29" x14ac:dyDescent="0.25">
      <c r="A24" s="57" t="s">
        <v>15</v>
      </c>
      <c r="B24" s="57">
        <v>1996</v>
      </c>
      <c r="C24" s="57" t="s">
        <v>151</v>
      </c>
      <c r="D24" s="57" t="s">
        <v>53</v>
      </c>
      <c r="E24" s="57" t="s">
        <v>17</v>
      </c>
      <c r="F24" s="57" t="s">
        <v>26</v>
      </c>
      <c r="G24" s="57" t="s">
        <v>49</v>
      </c>
      <c r="H24" s="58">
        <v>4065</v>
      </c>
      <c r="I24" s="59">
        <f t="shared" si="0"/>
        <v>0.46293132900580797</v>
      </c>
      <c r="J24" s="57" t="s">
        <v>20</v>
      </c>
      <c r="K24" s="58">
        <v>5395</v>
      </c>
      <c r="L24" s="59">
        <f t="shared" si="1"/>
        <v>0.68972129890053691</v>
      </c>
      <c r="M24" s="57" t="s">
        <v>20</v>
      </c>
      <c r="N24" s="58">
        <v>8781</v>
      </c>
      <c r="O24" s="58">
        <v>7822</v>
      </c>
      <c r="P24" s="59">
        <f t="shared" si="2"/>
        <v>0.109213073681813</v>
      </c>
      <c r="Q24" s="63">
        <v>40698</v>
      </c>
      <c r="R24" s="63">
        <v>40719</v>
      </c>
      <c r="S24" s="57">
        <v>21</v>
      </c>
      <c r="T24" s="56"/>
      <c r="Y24" s="55" t="s">
        <v>330</v>
      </c>
      <c r="Z24" s="96">
        <f>SUM(N116:N185)</f>
        <v>7273036</v>
      </c>
      <c r="AA24" s="96">
        <f>SUM(O116:O185)</f>
        <v>4543687</v>
      </c>
      <c r="AB24" s="8">
        <f t="shared" si="4"/>
        <v>0.37526955730729228</v>
      </c>
    </row>
    <row r="25" spans="1:29" x14ac:dyDescent="0.25">
      <c r="A25" s="57" t="s">
        <v>15</v>
      </c>
      <c r="B25" s="57">
        <v>1996</v>
      </c>
      <c r="C25" s="57" t="s">
        <v>36</v>
      </c>
      <c r="D25" s="57" t="s">
        <v>46</v>
      </c>
      <c r="E25" s="57" t="s">
        <v>23</v>
      </c>
      <c r="F25" s="57" t="s">
        <v>26</v>
      </c>
      <c r="G25" s="57" t="s">
        <v>19</v>
      </c>
      <c r="H25" s="58">
        <v>141360</v>
      </c>
      <c r="I25" s="59">
        <f t="shared" si="0"/>
        <v>0.44773282994007424</v>
      </c>
      <c r="J25" s="57" t="s">
        <v>20</v>
      </c>
      <c r="K25" s="58">
        <v>141747</v>
      </c>
      <c r="L25" s="59">
        <f t="shared" si="1"/>
        <v>0.61585752643790026</v>
      </c>
      <c r="M25" s="57" t="s">
        <v>20</v>
      </c>
      <c r="N25" s="58">
        <v>315724</v>
      </c>
      <c r="O25" s="58">
        <v>230162</v>
      </c>
      <c r="P25" s="59">
        <f t="shared" si="2"/>
        <v>0.27100252118939328</v>
      </c>
      <c r="Q25" s="63">
        <v>40698</v>
      </c>
      <c r="R25" s="63">
        <v>40719</v>
      </c>
      <c r="S25" s="57">
        <v>21</v>
      </c>
      <c r="T25" s="56"/>
      <c r="Y25" s="55" t="s">
        <v>331</v>
      </c>
      <c r="Z25" s="96">
        <f>SUM(N155:N185)</f>
        <v>4158915</v>
      </c>
      <c r="AA25" s="96">
        <f>SUM(O155:O185)</f>
        <v>2739744</v>
      </c>
      <c r="AB25" s="8">
        <f t="shared" si="4"/>
        <v>0.34123587522226351</v>
      </c>
    </row>
    <row r="26" spans="1:29" x14ac:dyDescent="0.25">
      <c r="A26" s="57" t="s">
        <v>15</v>
      </c>
      <c r="B26" s="57">
        <v>1996</v>
      </c>
      <c r="C26" s="57" t="s">
        <v>242</v>
      </c>
      <c r="D26" s="57" t="s">
        <v>48</v>
      </c>
      <c r="E26" s="57" t="s">
        <v>23</v>
      </c>
      <c r="F26" s="57" t="s">
        <v>26</v>
      </c>
      <c r="G26" s="57" t="s">
        <v>49</v>
      </c>
      <c r="H26" s="58">
        <v>25092</v>
      </c>
      <c r="I26" s="59">
        <f t="shared" si="0"/>
        <v>0.46776779389284517</v>
      </c>
      <c r="J26" s="57" t="s">
        <v>20</v>
      </c>
      <c r="K26" s="58">
        <v>24668</v>
      </c>
      <c r="L26" s="59">
        <f t="shared" si="1"/>
        <v>0.60973379143287931</v>
      </c>
      <c r="M26" s="57" t="s">
        <v>20</v>
      </c>
      <c r="N26" s="58">
        <v>53642</v>
      </c>
      <c r="O26" s="58">
        <v>40457</v>
      </c>
      <c r="P26" s="59">
        <f t="shared" si="2"/>
        <v>0.24579620446664927</v>
      </c>
      <c r="Q26" s="63">
        <v>40698</v>
      </c>
      <c r="R26" s="63">
        <v>40719</v>
      </c>
      <c r="S26" s="57">
        <v>21</v>
      </c>
      <c r="T26" s="56"/>
    </row>
    <row r="27" spans="1:29" x14ac:dyDescent="0.25">
      <c r="A27" s="57" t="s">
        <v>27</v>
      </c>
      <c r="B27" s="57">
        <v>2010</v>
      </c>
      <c r="C27" s="57" t="s">
        <v>36</v>
      </c>
      <c r="D27" s="57" t="s">
        <v>61</v>
      </c>
      <c r="E27" s="57" t="s">
        <v>23</v>
      </c>
      <c r="F27" s="57" t="s">
        <v>18</v>
      </c>
      <c r="G27" s="57" t="s">
        <v>19</v>
      </c>
      <c r="H27" s="58">
        <v>146579</v>
      </c>
      <c r="I27" s="59">
        <f t="shared" si="0"/>
        <v>0.44504865570584934</v>
      </c>
      <c r="J27" s="57" t="s">
        <v>20</v>
      </c>
      <c r="K27" s="58">
        <v>133974</v>
      </c>
      <c r="L27" s="59">
        <f t="shared" si="1"/>
        <v>0.52026313336854202</v>
      </c>
      <c r="M27" s="57" t="s">
        <v>20</v>
      </c>
      <c r="N27" s="58">
        <v>329355</v>
      </c>
      <c r="O27" s="58">
        <v>257512</v>
      </c>
      <c r="P27" s="59">
        <f t="shared" si="2"/>
        <v>0.21813241031713501</v>
      </c>
      <c r="Q27" s="63">
        <v>40681</v>
      </c>
      <c r="R27" s="63">
        <v>40702</v>
      </c>
      <c r="S27" s="57">
        <v>21</v>
      </c>
      <c r="T27" s="56"/>
    </row>
    <row r="28" spans="1:29" x14ac:dyDescent="0.25">
      <c r="A28" s="57" t="s">
        <v>27</v>
      </c>
      <c r="B28" s="57">
        <v>2010</v>
      </c>
      <c r="C28" s="57" t="s">
        <v>54</v>
      </c>
      <c r="D28" s="57" t="s">
        <v>58</v>
      </c>
      <c r="E28" s="57" t="s">
        <v>23</v>
      </c>
      <c r="F28" s="57" t="s">
        <v>26</v>
      </c>
      <c r="G28" s="57" t="s">
        <v>19</v>
      </c>
      <c r="H28" s="58">
        <v>25854</v>
      </c>
      <c r="I28" s="59">
        <f t="shared" si="0"/>
        <v>0.26977617780560337</v>
      </c>
      <c r="J28" s="57" t="s">
        <v>21</v>
      </c>
      <c r="K28" s="58">
        <v>38829</v>
      </c>
      <c r="L28" s="59">
        <f t="shared" si="1"/>
        <v>0.51325129208359221</v>
      </c>
      <c r="M28" s="57" t="s">
        <v>20</v>
      </c>
      <c r="N28" s="58">
        <v>95835</v>
      </c>
      <c r="O28" s="58">
        <v>75653</v>
      </c>
      <c r="P28" s="59">
        <f t="shared" si="2"/>
        <v>0.2105911201544321</v>
      </c>
      <c r="Q28" s="63">
        <v>40681</v>
      </c>
      <c r="R28" s="63">
        <v>40702</v>
      </c>
      <c r="S28" s="57">
        <v>21</v>
      </c>
      <c r="T28" s="56"/>
    </row>
    <row r="29" spans="1:29" x14ac:dyDescent="0.25">
      <c r="A29" s="57" t="s">
        <v>27</v>
      </c>
      <c r="B29" s="57">
        <v>2010</v>
      </c>
      <c r="C29" s="57" t="s">
        <v>77</v>
      </c>
      <c r="D29" s="57" t="s">
        <v>59</v>
      </c>
      <c r="E29" s="57" t="s">
        <v>23</v>
      </c>
      <c r="F29" s="57" t="s">
        <v>18</v>
      </c>
      <c r="G29" s="57" t="s">
        <v>24</v>
      </c>
      <c r="H29" s="58">
        <v>30420</v>
      </c>
      <c r="I29" s="59">
        <f t="shared" si="0"/>
        <v>0.39727315467795016</v>
      </c>
      <c r="J29" s="57" t="s">
        <v>20</v>
      </c>
      <c r="K29" s="58">
        <v>36983</v>
      </c>
      <c r="L29" s="59">
        <f t="shared" si="1"/>
        <v>0.53750454182108853</v>
      </c>
      <c r="M29" s="57" t="s">
        <v>20</v>
      </c>
      <c r="N29" s="58">
        <v>76572</v>
      </c>
      <c r="O29" s="58">
        <v>68805</v>
      </c>
      <c r="P29" s="59">
        <f t="shared" si="2"/>
        <v>0.10143394452280206</v>
      </c>
      <c r="Q29" s="63">
        <v>40681</v>
      </c>
      <c r="R29" s="63">
        <v>40702</v>
      </c>
      <c r="S29" s="57">
        <v>21</v>
      </c>
      <c r="T29" s="56"/>
    </row>
    <row r="30" spans="1:29" x14ac:dyDescent="0.25">
      <c r="A30" s="57" t="s">
        <v>27</v>
      </c>
      <c r="B30" s="57">
        <v>2010</v>
      </c>
      <c r="C30" s="57" t="s">
        <v>242</v>
      </c>
      <c r="D30" s="57" t="s">
        <v>60</v>
      </c>
      <c r="E30" s="57" t="s">
        <v>17</v>
      </c>
      <c r="F30" s="57" t="s">
        <v>26</v>
      </c>
      <c r="G30" s="57" t="s">
        <v>19</v>
      </c>
      <c r="H30" s="58">
        <v>19414</v>
      </c>
      <c r="I30" s="59">
        <f t="shared" si="0"/>
        <v>0.31180136194269564</v>
      </c>
      <c r="J30" s="57" t="s">
        <v>20</v>
      </c>
      <c r="K30" s="58">
        <v>18290</v>
      </c>
      <c r="L30" s="59">
        <f t="shared" si="1"/>
        <v>0.51757315071594323</v>
      </c>
      <c r="M30" s="57" t="s">
        <v>21</v>
      </c>
      <c r="N30" s="58">
        <v>62264</v>
      </c>
      <c r="O30" s="58">
        <v>35338</v>
      </c>
      <c r="P30" s="59">
        <f t="shared" si="2"/>
        <v>0.43244892714891431</v>
      </c>
      <c r="Q30" s="63">
        <v>40681</v>
      </c>
      <c r="R30" s="63">
        <v>40702</v>
      </c>
      <c r="S30" s="57">
        <v>21</v>
      </c>
      <c r="T30" s="56"/>
    </row>
    <row r="31" spans="1:29" x14ac:dyDescent="0.25">
      <c r="A31" s="57" t="s">
        <v>27</v>
      </c>
      <c r="B31" s="57">
        <v>2000</v>
      </c>
      <c r="C31" s="57" t="s">
        <v>56</v>
      </c>
      <c r="D31" s="57" t="s">
        <v>62</v>
      </c>
      <c r="E31" s="57" t="s">
        <v>23</v>
      </c>
      <c r="F31" s="57" t="s">
        <v>26</v>
      </c>
      <c r="G31" s="57" t="s">
        <v>19</v>
      </c>
      <c r="H31" s="58">
        <v>41668</v>
      </c>
      <c r="I31" s="59">
        <f t="shared" si="0"/>
        <v>0.44745122042889512</v>
      </c>
      <c r="J31" s="57" t="s">
        <v>20</v>
      </c>
      <c r="K31" s="58">
        <v>28286</v>
      </c>
      <c r="L31" s="59">
        <f t="shared" si="1"/>
        <v>0.58108385718394351</v>
      </c>
      <c r="M31" s="57" t="s">
        <v>21</v>
      </c>
      <c r="N31" s="58">
        <v>93123</v>
      </c>
      <c r="O31" s="58">
        <v>48678</v>
      </c>
      <c r="P31" s="59">
        <f t="shared" si="2"/>
        <v>0.47727199510325052</v>
      </c>
      <c r="Q31" s="65">
        <v>40686</v>
      </c>
      <c r="R31" s="65">
        <v>40707</v>
      </c>
      <c r="S31" s="57">
        <f>8+13</f>
        <v>21</v>
      </c>
      <c r="T31" s="56"/>
    </row>
    <row r="32" spans="1:29" x14ac:dyDescent="0.25">
      <c r="A32" s="57" t="s">
        <v>27</v>
      </c>
      <c r="B32" s="57">
        <v>1998</v>
      </c>
      <c r="C32" s="57" t="s">
        <v>36</v>
      </c>
      <c r="D32" s="57" t="s">
        <v>61</v>
      </c>
      <c r="E32" s="57" t="s">
        <v>23</v>
      </c>
      <c r="F32" s="57" t="s">
        <v>18</v>
      </c>
      <c r="G32" s="57" t="s">
        <v>19</v>
      </c>
      <c r="H32" s="58">
        <v>145009</v>
      </c>
      <c r="I32" s="59">
        <f t="shared" si="0"/>
        <v>0.45485741889140874</v>
      </c>
      <c r="J32" s="57" t="s">
        <v>20</v>
      </c>
      <c r="K32" s="58">
        <v>134203</v>
      </c>
      <c r="L32" s="59">
        <f t="shared" si="1"/>
        <v>0.62393301470998452</v>
      </c>
      <c r="M32" s="57" t="s">
        <v>21</v>
      </c>
      <c r="N32" s="58">
        <v>318801</v>
      </c>
      <c r="O32" s="58">
        <v>215092</v>
      </c>
      <c r="P32" s="59">
        <f t="shared" si="2"/>
        <v>0.32530951910439426</v>
      </c>
      <c r="Q32" s="65">
        <v>40682</v>
      </c>
      <c r="R32" s="65">
        <v>40703</v>
      </c>
      <c r="S32" s="57">
        <v>21</v>
      </c>
      <c r="T32" s="56"/>
    </row>
    <row r="33" spans="1:20" x14ac:dyDescent="0.25">
      <c r="A33" s="57" t="s">
        <v>27</v>
      </c>
      <c r="B33" s="57">
        <v>1996</v>
      </c>
      <c r="C33" s="57" t="s">
        <v>77</v>
      </c>
      <c r="D33" s="57" t="s">
        <v>66</v>
      </c>
      <c r="E33" s="57" t="s">
        <v>17</v>
      </c>
      <c r="F33" s="57" t="s">
        <v>26</v>
      </c>
      <c r="G33" s="57" t="s">
        <v>19</v>
      </c>
      <c r="H33" s="58">
        <v>5422</v>
      </c>
      <c r="I33" s="59">
        <f t="shared" si="0"/>
        <v>0.38987560221471201</v>
      </c>
      <c r="J33" s="57" t="s">
        <v>20</v>
      </c>
      <c r="K33" s="58">
        <v>5991</v>
      </c>
      <c r="L33" s="59">
        <f t="shared" si="1"/>
        <v>0.69598048327137552</v>
      </c>
      <c r="M33" s="57" t="s">
        <v>20</v>
      </c>
      <c r="N33" s="58">
        <v>13907</v>
      </c>
      <c r="O33" s="58">
        <v>8608</v>
      </c>
      <c r="P33" s="59">
        <f t="shared" si="2"/>
        <v>0.38103113539943911</v>
      </c>
      <c r="Q33" s="65">
        <v>40684</v>
      </c>
      <c r="R33" s="65">
        <v>40705</v>
      </c>
      <c r="S33" s="57">
        <v>21</v>
      </c>
      <c r="T33" s="56"/>
    </row>
    <row r="34" spans="1:20" x14ac:dyDescent="0.25">
      <c r="A34" s="57" t="s">
        <v>27</v>
      </c>
      <c r="B34" s="57">
        <v>1996</v>
      </c>
      <c r="C34" s="57" t="s">
        <v>54</v>
      </c>
      <c r="D34" s="57" t="s">
        <v>64</v>
      </c>
      <c r="E34" s="57" t="s">
        <v>23</v>
      </c>
      <c r="F34" s="57" t="s">
        <v>26</v>
      </c>
      <c r="G34" s="57" t="s">
        <v>19</v>
      </c>
      <c r="H34" s="58">
        <v>36843</v>
      </c>
      <c r="I34" s="59">
        <f t="shared" si="0"/>
        <v>0.47271584187633919</v>
      </c>
      <c r="J34" s="57" t="s">
        <v>20</v>
      </c>
      <c r="K34" s="58">
        <v>30592</v>
      </c>
      <c r="L34" s="59">
        <f t="shared" si="1"/>
        <v>0.52465314102454164</v>
      </c>
      <c r="M34" s="57" t="s">
        <v>21</v>
      </c>
      <c r="N34" s="58">
        <v>77939</v>
      </c>
      <c r="O34" s="58">
        <v>58309</v>
      </c>
      <c r="P34" s="59">
        <f t="shared" si="2"/>
        <v>0.25186363694684305</v>
      </c>
      <c r="Q34" s="65">
        <v>40684</v>
      </c>
      <c r="R34" s="65">
        <v>40705</v>
      </c>
      <c r="S34" s="57">
        <v>21</v>
      </c>
      <c r="T34" s="56"/>
    </row>
    <row r="35" spans="1:20" x14ac:dyDescent="0.25">
      <c r="A35" s="57" t="s">
        <v>27</v>
      </c>
      <c r="B35" s="57">
        <v>1996</v>
      </c>
      <c r="C35" s="57" t="s">
        <v>77</v>
      </c>
      <c r="D35" s="57" t="s">
        <v>65</v>
      </c>
      <c r="E35" s="57" t="s">
        <v>23</v>
      </c>
      <c r="F35" s="57" t="s">
        <v>26</v>
      </c>
      <c r="G35" s="57" t="s">
        <v>19</v>
      </c>
      <c r="H35" s="58">
        <v>24732</v>
      </c>
      <c r="I35" s="59">
        <f t="shared" si="0"/>
        <v>0.32411605902550256</v>
      </c>
      <c r="J35" s="57" t="s">
        <v>21</v>
      </c>
      <c r="K35" s="58">
        <v>31435</v>
      </c>
      <c r="L35" s="59">
        <f t="shared" si="1"/>
        <v>0.51317421966827736</v>
      </c>
      <c r="M35" s="57" t="s">
        <v>21</v>
      </c>
      <c r="N35" s="58">
        <v>76306</v>
      </c>
      <c r="O35" s="58">
        <v>61256</v>
      </c>
      <c r="P35" s="59">
        <f t="shared" si="2"/>
        <v>0.19723219668178124</v>
      </c>
      <c r="Q35" s="65">
        <v>40684</v>
      </c>
      <c r="R35" s="65">
        <v>40705</v>
      </c>
      <c r="S35" s="57">
        <v>21</v>
      </c>
      <c r="T35" s="56"/>
    </row>
    <row r="36" spans="1:20" x14ac:dyDescent="0.25">
      <c r="A36" s="57" t="s">
        <v>27</v>
      </c>
      <c r="B36" s="57">
        <v>1996</v>
      </c>
      <c r="C36" s="57" t="s">
        <v>36</v>
      </c>
      <c r="D36" s="57" t="s">
        <v>63</v>
      </c>
      <c r="E36" s="57" t="s">
        <v>23</v>
      </c>
      <c r="F36" s="57" t="s">
        <v>26</v>
      </c>
      <c r="G36" s="57" t="s">
        <v>19</v>
      </c>
      <c r="H36" s="58">
        <v>129328</v>
      </c>
      <c r="I36" s="59">
        <f t="shared" ref="I36:I67" si="5">H36/N36</f>
        <v>0.39991712715724503</v>
      </c>
      <c r="J36" s="57" t="s">
        <v>20</v>
      </c>
      <c r="K36" s="58">
        <v>123273</v>
      </c>
      <c r="L36" s="59">
        <f t="shared" ref="L36:L67" si="6">K36/O36</f>
        <v>0.54745663353673157</v>
      </c>
      <c r="M36" s="57" t="s">
        <v>20</v>
      </c>
      <c r="N36" s="58">
        <v>323387</v>
      </c>
      <c r="O36" s="58">
        <v>225174</v>
      </c>
      <c r="P36" s="59">
        <f t="shared" ref="P36:P67" si="7">(N36-O36)/N36</f>
        <v>0.30370113826467976</v>
      </c>
      <c r="Q36" s="65">
        <v>40684</v>
      </c>
      <c r="R36" s="65">
        <v>40705</v>
      </c>
      <c r="S36" s="57">
        <v>21</v>
      </c>
      <c r="T36" s="56"/>
    </row>
    <row r="37" spans="1:20" x14ac:dyDescent="0.25">
      <c r="A37" s="57" t="s">
        <v>76</v>
      </c>
      <c r="B37" s="57">
        <v>2012</v>
      </c>
      <c r="C37" s="57" t="s">
        <v>79</v>
      </c>
      <c r="D37" s="57" t="s">
        <v>80</v>
      </c>
      <c r="E37" s="57" t="s">
        <v>17</v>
      </c>
      <c r="F37" s="57" t="s">
        <v>26</v>
      </c>
      <c r="G37" s="57" t="s">
        <v>19</v>
      </c>
      <c r="H37" s="58">
        <v>45894</v>
      </c>
      <c r="I37" s="59">
        <f t="shared" si="5"/>
        <v>0.41803905851490197</v>
      </c>
      <c r="J37" s="57" t="s">
        <v>20</v>
      </c>
      <c r="K37" s="58">
        <v>39016</v>
      </c>
      <c r="L37" s="59">
        <f t="shared" si="6"/>
        <v>0.54619013621155488</v>
      </c>
      <c r="M37" s="57" t="s">
        <v>21</v>
      </c>
      <c r="N37" s="58">
        <v>109784</v>
      </c>
      <c r="O37" s="58">
        <v>71433</v>
      </c>
      <c r="P37" s="59">
        <f t="shared" si="7"/>
        <v>0.34933141441375792</v>
      </c>
      <c r="Q37" s="63">
        <v>41486</v>
      </c>
      <c r="R37" s="63">
        <v>41507</v>
      </c>
      <c r="S37" s="60">
        <v>21</v>
      </c>
      <c r="T37" s="56"/>
    </row>
    <row r="38" spans="1:20" x14ac:dyDescent="0.25">
      <c r="A38" s="57" t="s">
        <v>76</v>
      </c>
      <c r="B38" s="57">
        <v>2012</v>
      </c>
      <c r="C38" s="57" t="s">
        <v>77</v>
      </c>
      <c r="D38" s="57" t="s">
        <v>78</v>
      </c>
      <c r="E38" s="57" t="s">
        <v>17</v>
      </c>
      <c r="F38" s="57" t="s">
        <v>26</v>
      </c>
      <c r="G38" s="57" t="s">
        <v>19</v>
      </c>
      <c r="H38" s="58">
        <v>8614</v>
      </c>
      <c r="I38" s="59">
        <f t="shared" si="5"/>
        <v>0.31940375987244612</v>
      </c>
      <c r="J38" s="57" t="s">
        <v>21</v>
      </c>
      <c r="K38" s="58">
        <v>2705</v>
      </c>
      <c r="L38" s="59">
        <f t="shared" si="6"/>
        <v>0.54957334416903703</v>
      </c>
      <c r="M38" s="57" t="s">
        <v>20</v>
      </c>
      <c r="N38" s="58">
        <v>26969</v>
      </c>
      <c r="O38" s="58">
        <v>4922</v>
      </c>
      <c r="P38" s="59">
        <f t="shared" si="7"/>
        <v>0.81749415996143726</v>
      </c>
      <c r="Q38" s="63">
        <v>41486</v>
      </c>
      <c r="R38" s="63">
        <v>41507</v>
      </c>
      <c r="S38" s="60">
        <v>21</v>
      </c>
      <c r="T38" s="56"/>
    </row>
    <row r="39" spans="1:20" x14ac:dyDescent="0.25">
      <c r="A39" s="57" t="s">
        <v>76</v>
      </c>
      <c r="B39" s="57">
        <v>2012</v>
      </c>
      <c r="C39" s="57" t="s">
        <v>81</v>
      </c>
      <c r="D39" s="57" t="s">
        <v>82</v>
      </c>
      <c r="E39" s="57" t="s">
        <v>17</v>
      </c>
      <c r="F39" s="57" t="s">
        <v>26</v>
      </c>
      <c r="G39" s="57" t="s">
        <v>49</v>
      </c>
      <c r="H39" s="58">
        <v>20551</v>
      </c>
      <c r="I39" s="59">
        <f t="shared" si="5"/>
        <v>0.34223147377185681</v>
      </c>
      <c r="J39" s="57" t="s">
        <v>20</v>
      </c>
      <c r="K39" s="58">
        <v>13785</v>
      </c>
      <c r="L39" s="59">
        <f t="shared" si="6"/>
        <v>0.50290029550180582</v>
      </c>
      <c r="M39" s="57" t="s">
        <v>20</v>
      </c>
      <c r="N39" s="58">
        <v>60050</v>
      </c>
      <c r="O39" s="58">
        <v>27411</v>
      </c>
      <c r="P39" s="59">
        <f t="shared" si="7"/>
        <v>0.54353039134054959</v>
      </c>
      <c r="Q39" s="63">
        <v>41486</v>
      </c>
      <c r="R39" s="63">
        <v>41507</v>
      </c>
      <c r="S39" s="60">
        <v>21</v>
      </c>
      <c r="T39" s="56"/>
    </row>
    <row r="40" spans="1:20" x14ac:dyDescent="0.25">
      <c r="A40" s="57" t="s">
        <v>76</v>
      </c>
      <c r="B40" s="57">
        <v>2010</v>
      </c>
      <c r="C40" s="57" t="s">
        <v>239</v>
      </c>
      <c r="D40" s="57" t="s">
        <v>86</v>
      </c>
      <c r="E40" s="57" t="s">
        <v>17</v>
      </c>
      <c r="F40" s="57" t="s">
        <v>26</v>
      </c>
      <c r="G40" s="57" t="s">
        <v>19</v>
      </c>
      <c r="H40" s="58">
        <v>7234</v>
      </c>
      <c r="I40" s="59">
        <f t="shared" si="5"/>
        <v>0.2940530872728751</v>
      </c>
      <c r="J40" s="57" t="s">
        <v>20</v>
      </c>
      <c r="K40" s="58">
        <v>15286</v>
      </c>
      <c r="L40" s="59">
        <f t="shared" si="6"/>
        <v>0.67532582284073339</v>
      </c>
      <c r="M40" s="57" t="s">
        <v>20</v>
      </c>
      <c r="N40" s="58">
        <v>24601</v>
      </c>
      <c r="O40" s="58">
        <v>22635</v>
      </c>
      <c r="P40" s="59">
        <f t="shared" si="7"/>
        <v>7.9915450591439369E-2</v>
      </c>
      <c r="Q40" s="63">
        <v>40744</v>
      </c>
      <c r="R40" s="63">
        <v>40765</v>
      </c>
      <c r="S40" s="57">
        <v>21</v>
      </c>
      <c r="T40" s="56"/>
    </row>
    <row r="41" spans="1:20" x14ac:dyDescent="0.25">
      <c r="A41" s="57" t="s">
        <v>76</v>
      </c>
      <c r="B41" s="57">
        <v>2010</v>
      </c>
      <c r="C41" s="57" t="s">
        <v>81</v>
      </c>
      <c r="D41" s="57" t="s">
        <v>85</v>
      </c>
      <c r="E41" s="57" t="s">
        <v>17</v>
      </c>
      <c r="F41" s="57" t="s">
        <v>26</v>
      </c>
      <c r="G41" s="57" t="s">
        <v>19</v>
      </c>
      <c r="H41" s="58">
        <v>11709</v>
      </c>
      <c r="I41" s="59">
        <f t="shared" si="5"/>
        <v>0.42613822469701934</v>
      </c>
      <c r="J41" s="57" t="s">
        <v>20</v>
      </c>
      <c r="K41" s="58">
        <v>14256</v>
      </c>
      <c r="L41" s="59">
        <f t="shared" si="6"/>
        <v>0.62036553524804172</v>
      </c>
      <c r="M41" s="57" t="s">
        <v>20</v>
      </c>
      <c r="N41" s="58">
        <v>27477</v>
      </c>
      <c r="O41" s="58">
        <v>22980</v>
      </c>
      <c r="P41" s="59">
        <f t="shared" si="7"/>
        <v>0.1636641554754886</v>
      </c>
      <c r="Q41" s="63">
        <v>40744</v>
      </c>
      <c r="R41" s="63">
        <v>40765</v>
      </c>
      <c r="S41" s="57">
        <v>21</v>
      </c>
      <c r="T41" s="56"/>
    </row>
    <row r="42" spans="1:20" x14ac:dyDescent="0.25">
      <c r="A42" s="57" t="s">
        <v>76</v>
      </c>
      <c r="B42" s="57">
        <v>2010</v>
      </c>
      <c r="C42" s="57" t="s">
        <v>79</v>
      </c>
      <c r="D42" s="57" t="s">
        <v>84</v>
      </c>
      <c r="E42" s="57" t="s">
        <v>17</v>
      </c>
      <c r="F42" s="57" t="s">
        <v>26</v>
      </c>
      <c r="G42" s="57" t="s">
        <v>19</v>
      </c>
      <c r="H42" s="58">
        <v>38851</v>
      </c>
      <c r="I42" s="59">
        <f t="shared" si="5"/>
        <v>0.49471552997504203</v>
      </c>
      <c r="J42" s="57" t="s">
        <v>20</v>
      </c>
      <c r="K42" s="58">
        <v>41878</v>
      </c>
      <c r="L42" s="59">
        <f t="shared" si="6"/>
        <v>0.55209418216814099</v>
      </c>
      <c r="M42" s="57" t="s">
        <v>21</v>
      </c>
      <c r="N42" s="58">
        <v>78532</v>
      </c>
      <c r="O42" s="58">
        <v>75853</v>
      </c>
      <c r="P42" s="59">
        <f t="shared" si="7"/>
        <v>3.4113482402078135E-2</v>
      </c>
      <c r="Q42" s="63">
        <v>40744</v>
      </c>
      <c r="R42" s="63">
        <v>40765</v>
      </c>
      <c r="S42" s="57">
        <v>21</v>
      </c>
      <c r="T42" s="56"/>
    </row>
    <row r="43" spans="1:20" x14ac:dyDescent="0.25">
      <c r="A43" s="57" t="s">
        <v>76</v>
      </c>
      <c r="B43" s="57">
        <v>2010</v>
      </c>
      <c r="C43" s="57" t="s">
        <v>151</v>
      </c>
      <c r="D43" s="57" t="s">
        <v>83</v>
      </c>
      <c r="E43" s="57" t="s">
        <v>17</v>
      </c>
      <c r="F43" s="57" t="s">
        <v>26</v>
      </c>
      <c r="G43" s="57" t="s">
        <v>19</v>
      </c>
      <c r="H43" s="58">
        <v>27634</v>
      </c>
      <c r="I43" s="59">
        <f t="shared" si="5"/>
        <v>0.36291286361547048</v>
      </c>
      <c r="J43" s="57" t="s">
        <v>20</v>
      </c>
      <c r="K43" s="58">
        <v>39987</v>
      </c>
      <c r="L43" s="59">
        <f t="shared" si="6"/>
        <v>0.55994006693459175</v>
      </c>
      <c r="M43" s="57" t="s">
        <v>21</v>
      </c>
      <c r="N43" s="58">
        <v>76145</v>
      </c>
      <c r="O43" s="58">
        <v>71413</v>
      </c>
      <c r="P43" s="59">
        <f t="shared" si="7"/>
        <v>6.2144592553680475E-2</v>
      </c>
      <c r="Q43" s="63">
        <v>40744</v>
      </c>
      <c r="R43" s="63">
        <v>40765</v>
      </c>
      <c r="S43" s="57">
        <v>21</v>
      </c>
      <c r="T43" s="56"/>
    </row>
    <row r="44" spans="1:20" x14ac:dyDescent="0.25">
      <c r="A44" s="57" t="s">
        <v>76</v>
      </c>
      <c r="B44" s="57">
        <v>2008</v>
      </c>
      <c r="C44" s="57" t="s">
        <v>36</v>
      </c>
      <c r="D44" s="57" t="s">
        <v>87</v>
      </c>
      <c r="E44" s="57" t="s">
        <v>23</v>
      </c>
      <c r="F44" s="57" t="s">
        <v>26</v>
      </c>
      <c r="G44" s="57" t="s">
        <v>19</v>
      </c>
      <c r="H44" s="58">
        <v>169635</v>
      </c>
      <c r="I44" s="59">
        <f t="shared" si="5"/>
        <v>0.34392955764700156</v>
      </c>
      <c r="J44" s="57" t="s">
        <v>21</v>
      </c>
      <c r="K44" s="58">
        <v>191061</v>
      </c>
      <c r="L44" s="59">
        <f t="shared" si="6"/>
        <v>0.59883593372908661</v>
      </c>
      <c r="M44" s="57" t="s">
        <v>20</v>
      </c>
      <c r="N44" s="58">
        <v>493226</v>
      </c>
      <c r="O44" s="58">
        <v>319054</v>
      </c>
      <c r="P44" s="59">
        <f t="shared" si="7"/>
        <v>0.35312818059064199</v>
      </c>
      <c r="Q44" s="63">
        <v>40739</v>
      </c>
      <c r="R44" s="63">
        <v>40760</v>
      </c>
      <c r="S44" s="57">
        <v>21</v>
      </c>
      <c r="T44" s="56"/>
    </row>
    <row r="45" spans="1:20" x14ac:dyDescent="0.25">
      <c r="A45" s="57" t="s">
        <v>76</v>
      </c>
      <c r="B45" s="57">
        <v>2006</v>
      </c>
      <c r="C45" s="57" t="s">
        <v>56</v>
      </c>
      <c r="D45" s="57" t="s">
        <v>88</v>
      </c>
      <c r="E45" s="57" t="s">
        <v>23</v>
      </c>
      <c r="F45" s="57" t="s">
        <v>26</v>
      </c>
      <c r="G45" s="57" t="s">
        <v>24</v>
      </c>
      <c r="H45" s="58">
        <v>27529</v>
      </c>
      <c r="I45" s="59">
        <f t="shared" si="5"/>
        <v>0.44403045259524498</v>
      </c>
      <c r="J45" s="57" t="s">
        <v>21</v>
      </c>
      <c r="K45" s="58">
        <v>41281</v>
      </c>
      <c r="L45" s="59">
        <f t="shared" si="6"/>
        <v>0.58808194199099662</v>
      </c>
      <c r="M45" s="57" t="s">
        <v>21</v>
      </c>
      <c r="N45" s="58">
        <v>61998</v>
      </c>
      <c r="O45" s="58">
        <v>70196</v>
      </c>
      <c r="P45" s="59">
        <f t="shared" si="7"/>
        <v>-0.13223007193780445</v>
      </c>
      <c r="Q45" s="63">
        <v>40742</v>
      </c>
      <c r="R45" s="63">
        <v>40763</v>
      </c>
      <c r="S45" s="57">
        <v>21</v>
      </c>
      <c r="T45" s="56"/>
    </row>
    <row r="46" spans="1:20" x14ac:dyDescent="0.25">
      <c r="A46" s="57" t="s">
        <v>76</v>
      </c>
      <c r="B46" s="57">
        <v>2004</v>
      </c>
      <c r="C46" s="57" t="s">
        <v>36</v>
      </c>
      <c r="D46" s="57" t="s">
        <v>89</v>
      </c>
      <c r="E46" s="57" t="s">
        <v>23</v>
      </c>
      <c r="F46" s="57" t="s">
        <v>18</v>
      </c>
      <c r="G46" s="57" t="s">
        <v>24</v>
      </c>
      <c r="H46" s="58">
        <v>258469</v>
      </c>
      <c r="I46" s="59">
        <f t="shared" si="5"/>
        <v>0.41347432072498658</v>
      </c>
      <c r="J46" s="57" t="s">
        <v>20</v>
      </c>
      <c r="K46" s="58">
        <v>161733</v>
      </c>
      <c r="L46" s="59">
        <f t="shared" si="6"/>
        <v>0.5940409683426443</v>
      </c>
      <c r="M46" s="57" t="s">
        <v>20</v>
      </c>
      <c r="N46" s="58">
        <v>625115</v>
      </c>
      <c r="O46" s="58">
        <v>272259</v>
      </c>
      <c r="P46" s="59">
        <f t="shared" si="7"/>
        <v>0.56446573830415203</v>
      </c>
      <c r="Q46" s="63">
        <v>40744</v>
      </c>
      <c r="R46" s="63">
        <v>40765</v>
      </c>
      <c r="S46" s="57">
        <v>21</v>
      </c>
      <c r="T46" s="56"/>
    </row>
    <row r="47" spans="1:20" x14ac:dyDescent="0.25">
      <c r="A47" s="57" t="s">
        <v>76</v>
      </c>
      <c r="B47" s="57">
        <v>2004</v>
      </c>
      <c r="C47" s="57" t="s">
        <v>123</v>
      </c>
      <c r="D47" s="57" t="s">
        <v>92</v>
      </c>
      <c r="E47" s="57" t="s">
        <v>17</v>
      </c>
      <c r="F47" s="57" t="s">
        <v>26</v>
      </c>
      <c r="G47" s="57" t="s">
        <v>19</v>
      </c>
      <c r="H47" s="58">
        <v>43005</v>
      </c>
      <c r="I47" s="59">
        <f t="shared" si="5"/>
        <v>0.45846081681822543</v>
      </c>
      <c r="J47" s="57" t="s">
        <v>20</v>
      </c>
      <c r="K47" s="58">
        <v>34250</v>
      </c>
      <c r="L47" s="59">
        <f t="shared" si="6"/>
        <v>0.55479063740179801</v>
      </c>
      <c r="M47" s="57" t="s">
        <v>21</v>
      </c>
      <c r="N47" s="58">
        <v>93803</v>
      </c>
      <c r="O47" s="58">
        <v>61735</v>
      </c>
      <c r="P47" s="59">
        <f t="shared" si="7"/>
        <v>0.34186539876123367</v>
      </c>
      <c r="Q47" s="63">
        <v>40744</v>
      </c>
      <c r="R47" s="63">
        <v>40765</v>
      </c>
      <c r="S47" s="57">
        <v>21</v>
      </c>
      <c r="T47" s="56"/>
    </row>
    <row r="48" spans="1:20" x14ac:dyDescent="0.25">
      <c r="A48" s="57" t="s">
        <v>76</v>
      </c>
      <c r="B48" s="57">
        <v>2004</v>
      </c>
      <c r="C48" s="57" t="s">
        <v>246</v>
      </c>
      <c r="D48" s="57" t="s">
        <v>91</v>
      </c>
      <c r="E48" s="57" t="s">
        <v>17</v>
      </c>
      <c r="F48" s="57" t="s">
        <v>26</v>
      </c>
      <c r="G48" s="57" t="s">
        <v>19</v>
      </c>
      <c r="H48" s="58">
        <v>29144</v>
      </c>
      <c r="I48" s="59">
        <f t="shared" si="5"/>
        <v>0.35188717973485306</v>
      </c>
      <c r="J48" s="57" t="s">
        <v>20</v>
      </c>
      <c r="K48" s="58">
        <v>28180</v>
      </c>
      <c r="L48" s="59">
        <f t="shared" si="6"/>
        <v>0.54047833675367762</v>
      </c>
      <c r="M48" s="57" t="s">
        <v>21</v>
      </c>
      <c r="N48" s="58">
        <v>82822</v>
      </c>
      <c r="O48" s="58">
        <v>52139</v>
      </c>
      <c r="P48" s="59">
        <f t="shared" si="7"/>
        <v>0.37046919900509528</v>
      </c>
      <c r="Q48" s="63">
        <v>40744</v>
      </c>
      <c r="R48" s="63">
        <v>40765</v>
      </c>
      <c r="S48" s="57">
        <v>21</v>
      </c>
      <c r="T48" s="56"/>
    </row>
    <row r="49" spans="1:20" x14ac:dyDescent="0.25">
      <c r="A49" s="57" t="s">
        <v>76</v>
      </c>
      <c r="B49" s="57">
        <v>2002</v>
      </c>
      <c r="C49" s="57" t="s">
        <v>81</v>
      </c>
      <c r="D49" s="57" t="s">
        <v>93</v>
      </c>
      <c r="E49" s="57" t="s">
        <v>23</v>
      </c>
      <c r="F49" s="57" t="s">
        <v>26</v>
      </c>
      <c r="G49" s="57" t="s">
        <v>24</v>
      </c>
      <c r="H49" s="58">
        <v>14011</v>
      </c>
      <c r="I49" s="59">
        <f t="shared" si="5"/>
        <v>0.33311935330480269</v>
      </c>
      <c r="J49" s="57" t="s">
        <v>20</v>
      </c>
      <c r="K49" s="58">
        <v>16405</v>
      </c>
      <c r="L49" s="59">
        <f t="shared" si="6"/>
        <v>0.54174096823195295</v>
      </c>
      <c r="M49" s="57" t="s">
        <v>20</v>
      </c>
      <c r="N49" s="58">
        <v>42060</v>
      </c>
      <c r="O49" s="58">
        <v>30282</v>
      </c>
      <c r="P49" s="59">
        <f t="shared" si="7"/>
        <v>0.28002853067047073</v>
      </c>
      <c r="Q49" s="63">
        <v>40775</v>
      </c>
      <c r="R49" s="63">
        <v>40796</v>
      </c>
      <c r="S49" s="57">
        <v>21</v>
      </c>
      <c r="T49" s="56"/>
    </row>
    <row r="50" spans="1:20" x14ac:dyDescent="0.25">
      <c r="A50" s="57" t="s">
        <v>76</v>
      </c>
      <c r="B50" s="57">
        <v>2002</v>
      </c>
      <c r="C50" s="57" t="s">
        <v>56</v>
      </c>
      <c r="D50" s="57" t="s">
        <v>94</v>
      </c>
      <c r="E50" s="57" t="s">
        <v>17</v>
      </c>
      <c r="F50" s="57" t="s">
        <v>18</v>
      </c>
      <c r="G50" s="57" t="s">
        <v>19</v>
      </c>
      <c r="H50" s="58">
        <v>2169</v>
      </c>
      <c r="I50" s="59">
        <f t="shared" si="5"/>
        <v>0.38773686092241688</v>
      </c>
      <c r="J50" s="57" t="s">
        <v>20</v>
      </c>
      <c r="K50" s="58">
        <v>1292</v>
      </c>
      <c r="L50" s="59">
        <f t="shared" si="6"/>
        <v>0.61290322580645162</v>
      </c>
      <c r="M50" s="57" t="s">
        <v>20</v>
      </c>
      <c r="N50" s="58">
        <v>5594</v>
      </c>
      <c r="O50" s="58">
        <v>2108</v>
      </c>
      <c r="P50" s="59">
        <f t="shared" si="7"/>
        <v>0.62316767965677511</v>
      </c>
      <c r="Q50" s="63">
        <v>40775</v>
      </c>
      <c r="R50" s="63">
        <v>40796</v>
      </c>
      <c r="S50" s="57">
        <v>21</v>
      </c>
      <c r="T50" s="56"/>
    </row>
    <row r="51" spans="1:20" x14ac:dyDescent="0.25">
      <c r="A51" s="57" t="s">
        <v>76</v>
      </c>
      <c r="B51" s="57">
        <v>2002</v>
      </c>
      <c r="C51" s="57" t="s">
        <v>126</v>
      </c>
      <c r="D51" s="57" t="s">
        <v>95</v>
      </c>
      <c r="E51" s="57" t="s">
        <v>17</v>
      </c>
      <c r="F51" s="57" t="s">
        <v>26</v>
      </c>
      <c r="G51" s="57" t="s">
        <v>19</v>
      </c>
      <c r="H51" s="58">
        <v>12377</v>
      </c>
      <c r="I51" s="59">
        <f t="shared" si="5"/>
        <v>0.40127739592789524</v>
      </c>
      <c r="J51" s="57" t="s">
        <v>20</v>
      </c>
      <c r="K51" s="58">
        <v>9930</v>
      </c>
      <c r="L51" s="59">
        <f t="shared" si="6"/>
        <v>0.63564204327230833</v>
      </c>
      <c r="M51" s="57" t="s">
        <v>21</v>
      </c>
      <c r="N51" s="58">
        <v>30844</v>
      </c>
      <c r="O51" s="58">
        <v>15622</v>
      </c>
      <c r="P51" s="59">
        <f t="shared" si="7"/>
        <v>0.4935157567111918</v>
      </c>
      <c r="Q51" s="63">
        <v>40775</v>
      </c>
      <c r="R51" s="63">
        <v>40796</v>
      </c>
      <c r="S51" s="57">
        <v>21</v>
      </c>
      <c r="T51" s="56"/>
    </row>
    <row r="52" spans="1:20" x14ac:dyDescent="0.25">
      <c r="A52" s="57" t="s">
        <v>76</v>
      </c>
      <c r="B52" s="57">
        <v>1994</v>
      </c>
      <c r="C52" s="57" t="s">
        <v>240</v>
      </c>
      <c r="D52" s="57" t="s">
        <v>267</v>
      </c>
      <c r="E52" s="29" t="s">
        <v>17</v>
      </c>
      <c r="F52" s="29" t="s">
        <v>26</v>
      </c>
      <c r="G52" s="29" t="s">
        <v>49</v>
      </c>
      <c r="H52" s="58">
        <v>13238</v>
      </c>
      <c r="I52" s="59">
        <f t="shared" si="5"/>
        <v>0.37957334556715222</v>
      </c>
      <c r="J52" s="29" t="s">
        <v>21</v>
      </c>
      <c r="K52" s="58">
        <f>16048</f>
        <v>16048</v>
      </c>
      <c r="L52" s="59">
        <f t="shared" si="6"/>
        <v>0.50858845154338594</v>
      </c>
      <c r="M52" s="29" t="s">
        <v>21</v>
      </c>
      <c r="N52" s="58">
        <f>13238+16331+5307</f>
        <v>34876</v>
      </c>
      <c r="O52" s="58">
        <f>16048+15506</f>
        <v>31554</v>
      </c>
      <c r="P52" s="59">
        <f t="shared" si="7"/>
        <v>9.5251749053790566E-2</v>
      </c>
      <c r="Q52" s="65">
        <v>34534</v>
      </c>
      <c r="R52" s="65">
        <v>34555</v>
      </c>
      <c r="S52" s="29">
        <f>R52-Q52</f>
        <v>21</v>
      </c>
      <c r="T52" s="56"/>
    </row>
    <row r="53" spans="1:20" x14ac:dyDescent="0.25">
      <c r="A53" s="57" t="s">
        <v>76</v>
      </c>
      <c r="B53" s="57">
        <v>1994</v>
      </c>
      <c r="C53" s="57" t="s">
        <v>123</v>
      </c>
      <c r="D53" s="57" t="s">
        <v>98</v>
      </c>
      <c r="E53" s="29" t="s">
        <v>23</v>
      </c>
      <c r="F53" s="29" t="s">
        <v>26</v>
      </c>
      <c r="G53" s="29" t="s">
        <v>49</v>
      </c>
      <c r="H53" s="58">
        <v>16574</v>
      </c>
      <c r="I53" s="59">
        <f t="shared" si="5"/>
        <v>0.26445199687265647</v>
      </c>
      <c r="J53" s="29" t="s">
        <v>20</v>
      </c>
      <c r="K53" s="58">
        <v>20335</v>
      </c>
      <c r="L53" s="59">
        <f t="shared" si="6"/>
        <v>0.53660016888325945</v>
      </c>
      <c r="M53" s="29" t="s">
        <v>20</v>
      </c>
      <c r="N53" s="58">
        <f>16574+12066+10427+9273+6367+5867+2099</f>
        <v>62673</v>
      </c>
      <c r="O53" s="58">
        <f>20335+17561</f>
        <v>37896</v>
      </c>
      <c r="P53" s="59">
        <f t="shared" si="7"/>
        <v>0.39533770523191802</v>
      </c>
      <c r="Q53" s="65">
        <v>34534</v>
      </c>
      <c r="R53" s="65">
        <v>34555</v>
      </c>
      <c r="S53" s="29">
        <f>R53-Q53</f>
        <v>21</v>
      </c>
      <c r="T53" s="56"/>
    </row>
    <row r="54" spans="1:20" x14ac:dyDescent="0.25">
      <c r="A54" s="57" t="s">
        <v>76</v>
      </c>
      <c r="B54" s="57">
        <v>1994</v>
      </c>
      <c r="C54" s="57" t="s">
        <v>242</v>
      </c>
      <c r="D54" s="57" t="s">
        <v>97</v>
      </c>
      <c r="E54" s="29" t="s">
        <v>23</v>
      </c>
      <c r="F54" s="29" t="s">
        <v>26</v>
      </c>
      <c r="G54" s="29" t="s">
        <v>49</v>
      </c>
      <c r="H54" s="58">
        <v>15937</v>
      </c>
      <c r="I54" s="59">
        <f t="shared" si="5"/>
        <v>0.47946689130238573</v>
      </c>
      <c r="J54" s="29" t="s">
        <v>20</v>
      </c>
      <c r="K54" s="58">
        <v>7445</v>
      </c>
      <c r="L54" s="59">
        <f t="shared" si="6"/>
        <v>0.67731077147016017</v>
      </c>
      <c r="M54" s="29" t="s">
        <v>20</v>
      </c>
      <c r="N54" s="58">
        <f>15937+9753+7549</f>
        <v>33239</v>
      </c>
      <c r="O54" s="58">
        <f>7445+3547</f>
        <v>10992</v>
      </c>
      <c r="P54" s="59">
        <f t="shared" si="7"/>
        <v>0.66930413068985228</v>
      </c>
      <c r="Q54" s="65">
        <v>34534</v>
      </c>
      <c r="R54" s="65">
        <v>34555</v>
      </c>
      <c r="S54" s="29">
        <f>R54-Q54</f>
        <v>21</v>
      </c>
      <c r="T54" s="56"/>
    </row>
    <row r="55" spans="1:20" x14ac:dyDescent="0.25">
      <c r="A55" s="57" t="s">
        <v>38</v>
      </c>
      <c r="B55" s="57">
        <v>2010</v>
      </c>
      <c r="C55" s="57" t="s">
        <v>77</v>
      </c>
      <c r="D55" s="57" t="s">
        <v>108</v>
      </c>
      <c r="E55" s="57" t="s">
        <v>17</v>
      </c>
      <c r="F55" s="57" t="s">
        <v>26</v>
      </c>
      <c r="G55" s="57" t="s">
        <v>24</v>
      </c>
      <c r="H55" s="58">
        <v>2190</v>
      </c>
      <c r="I55" s="59">
        <f t="shared" si="5"/>
        <v>0.34745359352689198</v>
      </c>
      <c r="J55" s="57" t="s">
        <v>20</v>
      </c>
      <c r="K55" s="58">
        <v>3092</v>
      </c>
      <c r="L55" s="59">
        <f t="shared" si="6"/>
        <v>0.58383685800604235</v>
      </c>
      <c r="M55" s="57" t="s">
        <v>20</v>
      </c>
      <c r="N55" s="58">
        <v>6303</v>
      </c>
      <c r="O55" s="58">
        <v>5296</v>
      </c>
      <c r="P55" s="59">
        <f t="shared" si="7"/>
        <v>0.15976519117880375</v>
      </c>
      <c r="Q55" s="63">
        <v>40695</v>
      </c>
      <c r="R55" s="63">
        <v>40716</v>
      </c>
      <c r="S55" s="57">
        <v>21</v>
      </c>
      <c r="T55" s="56"/>
    </row>
    <row r="56" spans="1:20" x14ac:dyDescent="0.25">
      <c r="A56" s="57" t="s">
        <v>38</v>
      </c>
      <c r="B56" s="57">
        <v>2008</v>
      </c>
      <c r="C56" s="57" t="s">
        <v>54</v>
      </c>
      <c r="D56" s="57" t="s">
        <v>110</v>
      </c>
      <c r="E56" s="57" t="s">
        <v>17</v>
      </c>
      <c r="F56" s="57" t="s">
        <v>26</v>
      </c>
      <c r="G56" s="57" t="s">
        <v>19</v>
      </c>
      <c r="H56" s="58">
        <v>16161</v>
      </c>
      <c r="I56" s="59">
        <f t="shared" si="5"/>
        <v>0.36787234526871687</v>
      </c>
      <c r="J56" s="57" t="s">
        <v>21</v>
      </c>
      <c r="K56" s="58">
        <v>16733</v>
      </c>
      <c r="L56" s="59">
        <f t="shared" si="6"/>
        <v>0.50815390689058282</v>
      </c>
      <c r="M56" s="57" t="s">
        <v>20</v>
      </c>
      <c r="N56" s="58">
        <v>43931</v>
      </c>
      <c r="O56" s="58">
        <v>32929</v>
      </c>
      <c r="P56" s="59">
        <f t="shared" si="7"/>
        <v>0.25043818715713279</v>
      </c>
      <c r="Q56" s="63">
        <v>40655</v>
      </c>
      <c r="R56" s="63">
        <v>40676</v>
      </c>
      <c r="S56" s="57">
        <v>21</v>
      </c>
      <c r="T56" s="56"/>
    </row>
    <row r="57" spans="1:20" x14ac:dyDescent="0.25">
      <c r="A57" s="57" t="s">
        <v>38</v>
      </c>
      <c r="B57" s="57">
        <v>2008</v>
      </c>
      <c r="C57" s="57" t="s">
        <v>242</v>
      </c>
      <c r="D57" s="57" t="s">
        <v>111</v>
      </c>
      <c r="E57" s="57" t="s">
        <v>17</v>
      </c>
      <c r="F57" s="57" t="s">
        <v>26</v>
      </c>
      <c r="G57" s="57" t="s">
        <v>19</v>
      </c>
      <c r="H57" s="58">
        <v>18892</v>
      </c>
      <c r="I57" s="59">
        <f t="shared" si="5"/>
        <v>0.2832681090969067</v>
      </c>
      <c r="J57" s="57" t="s">
        <v>21</v>
      </c>
      <c r="K57" s="58">
        <v>29351</v>
      </c>
      <c r="L57" s="59">
        <f t="shared" si="6"/>
        <v>0.56960158357429802</v>
      </c>
      <c r="M57" s="57" t="s">
        <v>21</v>
      </c>
      <c r="N57" s="58">
        <v>66693</v>
      </c>
      <c r="O57" s="58">
        <v>51529</v>
      </c>
      <c r="P57" s="59">
        <f t="shared" si="7"/>
        <v>0.22737018877543369</v>
      </c>
      <c r="Q57" s="63">
        <v>40613</v>
      </c>
      <c r="R57" s="66">
        <v>40634</v>
      </c>
      <c r="S57" s="57">
        <v>21</v>
      </c>
      <c r="T57" s="56"/>
    </row>
    <row r="58" spans="1:20" x14ac:dyDescent="0.25">
      <c r="A58" s="57" t="s">
        <v>38</v>
      </c>
      <c r="B58" s="57">
        <v>2008</v>
      </c>
      <c r="C58" s="57" t="s">
        <v>54</v>
      </c>
      <c r="D58" s="57" t="s">
        <v>109</v>
      </c>
      <c r="E58" s="57" t="s">
        <v>23</v>
      </c>
      <c r="F58" s="57" t="s">
        <v>26</v>
      </c>
      <c r="G58" s="57" t="s">
        <v>19</v>
      </c>
      <c r="H58" s="58">
        <v>40919</v>
      </c>
      <c r="I58" s="59">
        <f t="shared" si="5"/>
        <v>0.41405514798886922</v>
      </c>
      <c r="J58" s="57" t="s">
        <v>20</v>
      </c>
      <c r="K58" s="58">
        <v>20797</v>
      </c>
      <c r="L58" s="59">
        <f t="shared" si="6"/>
        <v>0.56582777853353283</v>
      </c>
      <c r="M58" s="57" t="s">
        <v>21</v>
      </c>
      <c r="N58" s="58">
        <v>98825</v>
      </c>
      <c r="O58" s="58">
        <v>36755</v>
      </c>
      <c r="P58" s="59">
        <f t="shared" si="7"/>
        <v>0.62807993928661776</v>
      </c>
      <c r="Q58" s="63">
        <v>40655</v>
      </c>
      <c r="R58" s="63">
        <v>40676</v>
      </c>
      <c r="S58" s="57">
        <v>21</v>
      </c>
      <c r="T58" s="56"/>
    </row>
    <row r="59" spans="1:20" x14ac:dyDescent="0.25">
      <c r="A59" s="57" t="s">
        <v>38</v>
      </c>
      <c r="B59" s="57">
        <v>2006</v>
      </c>
      <c r="C59" s="57" t="s">
        <v>36</v>
      </c>
      <c r="D59" s="57" t="s">
        <v>121</v>
      </c>
      <c r="E59" s="57" t="s">
        <v>23</v>
      </c>
      <c r="F59" s="57" t="s">
        <v>26</v>
      </c>
      <c r="G59" s="57" t="s">
        <v>24</v>
      </c>
      <c r="H59" s="58">
        <v>46185</v>
      </c>
      <c r="I59" s="59">
        <f t="shared" si="5"/>
        <v>0.4405032142380253</v>
      </c>
      <c r="J59" s="57" t="s">
        <v>20</v>
      </c>
      <c r="K59" s="58">
        <v>19471</v>
      </c>
      <c r="L59" s="59">
        <f t="shared" si="6"/>
        <v>0.65249153848731611</v>
      </c>
      <c r="M59" s="57" t="s">
        <v>20</v>
      </c>
      <c r="N59" s="58">
        <v>104846</v>
      </c>
      <c r="O59" s="58">
        <v>29841</v>
      </c>
      <c r="P59" s="59">
        <f t="shared" si="7"/>
        <v>0.71538256108959808</v>
      </c>
      <c r="Q59" s="63">
        <v>41796</v>
      </c>
      <c r="R59" s="63">
        <v>41817</v>
      </c>
      <c r="S59" s="57">
        <f>R59-Q59</f>
        <v>21</v>
      </c>
      <c r="T59" s="56"/>
    </row>
    <row r="60" spans="1:20" x14ac:dyDescent="0.25">
      <c r="A60" s="57" t="s">
        <v>38</v>
      </c>
      <c r="B60" s="57">
        <v>2006</v>
      </c>
      <c r="C60" s="57" t="s">
        <v>54</v>
      </c>
      <c r="D60" s="57" t="s">
        <v>122</v>
      </c>
      <c r="E60" s="57" t="s">
        <v>23</v>
      </c>
      <c r="F60" s="57" t="s">
        <v>26</v>
      </c>
      <c r="G60" s="57" t="s">
        <v>19</v>
      </c>
      <c r="H60" s="58">
        <v>4159</v>
      </c>
      <c r="I60" s="59">
        <f t="shared" si="5"/>
        <v>0.37130613338094814</v>
      </c>
      <c r="J60" s="57" t="s">
        <v>20</v>
      </c>
      <c r="K60" s="58">
        <v>5021</v>
      </c>
      <c r="L60" s="59">
        <f t="shared" si="6"/>
        <v>0.67441235728676963</v>
      </c>
      <c r="M60" s="57" t="s">
        <v>20</v>
      </c>
      <c r="N60" s="58">
        <v>11201</v>
      </c>
      <c r="O60" s="58">
        <v>7445</v>
      </c>
      <c r="P60" s="59">
        <f t="shared" si="7"/>
        <v>0.33532720292830998</v>
      </c>
      <c r="Q60" s="63">
        <v>41796</v>
      </c>
      <c r="R60" s="63">
        <v>41817</v>
      </c>
      <c r="S60" s="57">
        <f>R60-Q60</f>
        <v>21</v>
      </c>
      <c r="T60" s="56"/>
    </row>
    <row r="61" spans="1:20" x14ac:dyDescent="0.25">
      <c r="A61" s="57" t="s">
        <v>38</v>
      </c>
      <c r="B61" s="57">
        <v>2000</v>
      </c>
      <c r="C61" s="57" t="s">
        <v>36</v>
      </c>
      <c r="D61" s="57" t="s">
        <v>112</v>
      </c>
      <c r="E61" s="57" t="s">
        <v>23</v>
      </c>
      <c r="F61" s="57" t="s">
        <v>26</v>
      </c>
      <c r="G61" s="57" t="s">
        <v>24</v>
      </c>
      <c r="H61" s="58">
        <v>27457</v>
      </c>
      <c r="I61" s="59">
        <f t="shared" si="5"/>
        <v>0.36608357110477052</v>
      </c>
      <c r="J61" s="57" t="s">
        <v>20</v>
      </c>
      <c r="K61" s="58">
        <v>20358</v>
      </c>
      <c r="L61" s="59">
        <f t="shared" si="6"/>
        <v>0.66883500887049085</v>
      </c>
      <c r="M61" s="57" t="s">
        <v>20</v>
      </c>
      <c r="N61" s="58">
        <v>75002</v>
      </c>
      <c r="O61" s="58">
        <v>30438</v>
      </c>
      <c r="P61" s="59">
        <f t="shared" si="7"/>
        <v>0.59417082211141037</v>
      </c>
      <c r="Q61" s="65">
        <v>40616</v>
      </c>
      <c r="R61" s="65">
        <v>40637</v>
      </c>
      <c r="S61" s="57">
        <v>21</v>
      </c>
      <c r="T61" s="56"/>
    </row>
    <row r="62" spans="1:20" x14ac:dyDescent="0.25">
      <c r="A62" s="57" t="s">
        <v>38</v>
      </c>
      <c r="B62" s="57">
        <v>1998</v>
      </c>
      <c r="C62" s="57" t="s">
        <v>56</v>
      </c>
      <c r="D62" s="57" t="s">
        <v>113</v>
      </c>
      <c r="E62" s="57" t="s">
        <v>17</v>
      </c>
      <c r="F62" s="57" t="s">
        <v>26</v>
      </c>
      <c r="G62" s="57" t="s">
        <v>19</v>
      </c>
      <c r="H62" s="58">
        <v>6967</v>
      </c>
      <c r="I62" s="59">
        <f t="shared" si="5"/>
        <v>0.21038804167295788</v>
      </c>
      <c r="J62" s="57" t="s">
        <v>20</v>
      </c>
      <c r="K62" s="58">
        <v>14889</v>
      </c>
      <c r="L62" s="59">
        <f t="shared" si="6"/>
        <v>0.55986312702113261</v>
      </c>
      <c r="M62" s="57" t="s">
        <v>20</v>
      </c>
      <c r="N62" s="58">
        <v>33115</v>
      </c>
      <c r="O62" s="58">
        <v>26594</v>
      </c>
      <c r="P62" s="59">
        <f t="shared" si="7"/>
        <v>0.19691982485278575</v>
      </c>
      <c r="Q62" s="65">
        <v>40696</v>
      </c>
      <c r="R62" s="65">
        <v>40717</v>
      </c>
      <c r="S62" s="57">
        <v>21</v>
      </c>
      <c r="T62" s="56"/>
    </row>
    <row r="63" spans="1:20" x14ac:dyDescent="0.25">
      <c r="A63" s="57" t="s">
        <v>38</v>
      </c>
      <c r="B63" s="57">
        <v>1998</v>
      </c>
      <c r="C63" s="57" t="s">
        <v>33</v>
      </c>
      <c r="D63" s="57" t="s">
        <v>114</v>
      </c>
      <c r="E63" s="57" t="s">
        <v>17</v>
      </c>
      <c r="F63" s="57" t="s">
        <v>26</v>
      </c>
      <c r="G63" s="57" t="s">
        <v>19</v>
      </c>
      <c r="H63" s="58">
        <v>1875</v>
      </c>
      <c r="I63" s="59">
        <f t="shared" si="5"/>
        <v>0.45620437956204379</v>
      </c>
      <c r="J63" s="57" t="s">
        <v>20</v>
      </c>
      <c r="K63" s="58">
        <v>1853</v>
      </c>
      <c r="L63" s="59">
        <f t="shared" si="6"/>
        <v>0.52776986613500432</v>
      </c>
      <c r="M63" s="57" t="s">
        <v>20</v>
      </c>
      <c r="N63" s="58">
        <v>4110</v>
      </c>
      <c r="O63" s="58">
        <v>3511</v>
      </c>
      <c r="P63" s="59">
        <f t="shared" si="7"/>
        <v>0.14574209245742092</v>
      </c>
      <c r="Q63" s="65">
        <v>40696</v>
      </c>
      <c r="R63" s="65">
        <v>40717</v>
      </c>
      <c r="S63" s="57">
        <v>21</v>
      </c>
      <c r="T63" s="56"/>
    </row>
    <row r="64" spans="1:20" x14ac:dyDescent="0.25">
      <c r="A64" s="57" t="s">
        <v>38</v>
      </c>
      <c r="B64" s="57">
        <v>1996</v>
      </c>
      <c r="C64" s="57" t="s">
        <v>242</v>
      </c>
      <c r="D64" s="57" t="s">
        <v>117</v>
      </c>
      <c r="E64" s="57" t="s">
        <v>17</v>
      </c>
      <c r="F64" s="57" t="s">
        <v>26</v>
      </c>
      <c r="G64" s="57" t="s">
        <v>19</v>
      </c>
      <c r="H64" s="58">
        <v>15293</v>
      </c>
      <c r="I64" s="59">
        <f t="shared" si="5"/>
        <v>0.26961320122703714</v>
      </c>
      <c r="J64" s="57" t="s">
        <v>20</v>
      </c>
      <c r="K64" s="58">
        <v>23947</v>
      </c>
      <c r="L64" s="59">
        <f t="shared" si="6"/>
        <v>0.56460131088791432</v>
      </c>
      <c r="M64" s="57" t="s">
        <v>21</v>
      </c>
      <c r="N64" s="58">
        <v>56722</v>
      </c>
      <c r="O64" s="58">
        <v>42414</v>
      </c>
      <c r="P64" s="59">
        <f t="shared" si="7"/>
        <v>0.25224780508444694</v>
      </c>
      <c r="Q64" s="63">
        <v>40614</v>
      </c>
      <c r="R64" s="63">
        <v>40635</v>
      </c>
      <c r="S64" s="57">
        <v>21</v>
      </c>
      <c r="T64" s="56"/>
    </row>
    <row r="65" spans="1:23" x14ac:dyDescent="0.25">
      <c r="A65" s="57" t="s">
        <v>38</v>
      </c>
      <c r="B65" s="57">
        <v>1996</v>
      </c>
      <c r="C65" s="57" t="s">
        <v>54</v>
      </c>
      <c r="D65" s="57" t="s">
        <v>115</v>
      </c>
      <c r="E65" s="57" t="s">
        <v>23</v>
      </c>
      <c r="F65" s="57" t="s">
        <v>26</v>
      </c>
      <c r="G65" s="57" t="s">
        <v>49</v>
      </c>
      <c r="H65" s="58">
        <v>6796</v>
      </c>
      <c r="I65" s="59">
        <f t="shared" si="5"/>
        <v>0.46112091192834848</v>
      </c>
      <c r="J65" s="57" t="s">
        <v>20</v>
      </c>
      <c r="K65" s="58">
        <v>4360</v>
      </c>
      <c r="L65" s="59">
        <f t="shared" si="6"/>
        <v>0.54134591507325558</v>
      </c>
      <c r="M65" s="57" t="s">
        <v>20</v>
      </c>
      <c r="N65" s="58">
        <v>14738</v>
      </c>
      <c r="O65" s="58">
        <v>8054</v>
      </c>
      <c r="P65" s="59">
        <f t="shared" si="7"/>
        <v>0.45352150902429095</v>
      </c>
      <c r="Q65" s="63">
        <v>40614</v>
      </c>
      <c r="R65" s="63">
        <v>40635</v>
      </c>
      <c r="S65" s="57">
        <v>21</v>
      </c>
      <c r="T65" s="56"/>
    </row>
    <row r="66" spans="1:23" x14ac:dyDescent="0.25">
      <c r="A66" s="57" t="s">
        <v>38</v>
      </c>
      <c r="B66" s="57">
        <v>1996</v>
      </c>
      <c r="C66" s="57" t="s">
        <v>56</v>
      </c>
      <c r="D66" s="57" t="s">
        <v>116</v>
      </c>
      <c r="E66" s="57" t="s">
        <v>23</v>
      </c>
      <c r="F66" s="57" t="s">
        <v>26</v>
      </c>
      <c r="G66" s="57" t="s">
        <v>24</v>
      </c>
      <c r="H66" s="58">
        <v>7783</v>
      </c>
      <c r="I66" s="59">
        <f t="shared" si="5"/>
        <v>0.3584158415841584</v>
      </c>
      <c r="J66" s="57" t="s">
        <v>21</v>
      </c>
      <c r="K66" s="58">
        <v>9069</v>
      </c>
      <c r="L66" s="59">
        <f t="shared" si="6"/>
        <v>0.53837934105075691</v>
      </c>
      <c r="M66" s="57" t="s">
        <v>20</v>
      </c>
      <c r="N66" s="58">
        <v>21715</v>
      </c>
      <c r="O66" s="58">
        <v>16845</v>
      </c>
      <c r="P66" s="59">
        <f t="shared" si="7"/>
        <v>0.22426893852175916</v>
      </c>
      <c r="Q66" s="63">
        <v>40614</v>
      </c>
      <c r="R66" s="63">
        <v>40635</v>
      </c>
      <c r="S66" s="57">
        <v>21</v>
      </c>
      <c r="T66" s="56"/>
    </row>
    <row r="67" spans="1:23" x14ac:dyDescent="0.25">
      <c r="A67" s="57" t="s">
        <v>38</v>
      </c>
      <c r="B67" s="57">
        <v>1994</v>
      </c>
      <c r="C67" s="57" t="s">
        <v>36</v>
      </c>
      <c r="D67" s="57" t="s">
        <v>118</v>
      </c>
      <c r="E67" s="29" t="s">
        <v>23</v>
      </c>
      <c r="F67" s="57" t="s">
        <v>26</v>
      </c>
      <c r="G67" s="29" t="s">
        <v>49</v>
      </c>
      <c r="H67" s="58">
        <v>62963</v>
      </c>
      <c r="I67" s="59">
        <f t="shared" si="5"/>
        <v>0.46693215864257959</v>
      </c>
      <c r="J67" s="29" t="s">
        <v>20</v>
      </c>
      <c r="K67" s="58">
        <v>49137</v>
      </c>
      <c r="L67" s="59">
        <f t="shared" si="6"/>
        <v>0.63431227005744528</v>
      </c>
      <c r="M67" s="29" t="s">
        <v>20</v>
      </c>
      <c r="N67" s="58">
        <f>62963+38976+17873+7843+7189</f>
        <v>134844</v>
      </c>
      <c r="O67" s="58">
        <f>49137+28328</f>
        <v>77465</v>
      </c>
      <c r="P67" s="59">
        <f t="shared" si="7"/>
        <v>0.42552134318175078</v>
      </c>
      <c r="Q67" s="65">
        <v>34492</v>
      </c>
      <c r="R67" s="65">
        <v>34513</v>
      </c>
      <c r="S67" s="29">
        <f>R67-Q67</f>
        <v>21</v>
      </c>
      <c r="T67" s="56"/>
    </row>
    <row r="68" spans="1:23" x14ac:dyDescent="0.25">
      <c r="A68" s="57" t="s">
        <v>38</v>
      </c>
      <c r="B68" s="57">
        <v>1994</v>
      </c>
      <c r="C68" s="57" t="s">
        <v>54</v>
      </c>
      <c r="D68" s="57" t="s">
        <v>120</v>
      </c>
      <c r="E68" s="57" t="s">
        <v>17</v>
      </c>
      <c r="F68" s="57" t="s">
        <v>26</v>
      </c>
      <c r="G68" s="29" t="s">
        <v>49</v>
      </c>
      <c r="H68" s="58">
        <v>7156</v>
      </c>
      <c r="I68" s="59">
        <f t="shared" ref="I68:I99" si="8">H68/N68</f>
        <v>0.2662103344369629</v>
      </c>
      <c r="J68" s="29" t="s">
        <v>20</v>
      </c>
      <c r="K68" s="58">
        <v>11905</v>
      </c>
      <c r="L68" s="59">
        <f t="shared" ref="L68:L99" si="9">K68/O68</f>
        <v>0.53071504992867335</v>
      </c>
      <c r="M68" s="29" t="s">
        <v>21</v>
      </c>
      <c r="N68" s="58">
        <f>7156+5208+4606+4602+4162+1147</f>
        <v>26881</v>
      </c>
      <c r="O68" s="58">
        <f>11905+10527</f>
        <v>22432</v>
      </c>
      <c r="P68" s="59">
        <f t="shared" ref="P68:P99" si="10">(N68-O68)/N68</f>
        <v>0.16550723559391392</v>
      </c>
      <c r="Q68" s="65">
        <v>34492</v>
      </c>
      <c r="R68" s="65">
        <v>34513</v>
      </c>
      <c r="S68" s="29">
        <f>R68-Q68</f>
        <v>21</v>
      </c>
      <c r="T68" s="56"/>
    </row>
    <row r="69" spans="1:23" x14ac:dyDescent="0.25">
      <c r="A69" s="57" t="s">
        <v>38</v>
      </c>
      <c r="B69" s="57">
        <v>1994</v>
      </c>
      <c r="C69" s="57" t="s">
        <v>54</v>
      </c>
      <c r="D69" s="57" t="s">
        <v>119</v>
      </c>
      <c r="E69" s="29" t="s">
        <v>23</v>
      </c>
      <c r="F69" s="57" t="s">
        <v>26</v>
      </c>
      <c r="G69" s="29" t="s">
        <v>49</v>
      </c>
      <c r="H69" s="58">
        <v>13600</v>
      </c>
      <c r="I69" s="59">
        <f t="shared" si="8"/>
        <v>0.40017654847726936</v>
      </c>
      <c r="J69" s="29" t="s">
        <v>20</v>
      </c>
      <c r="K69" s="58">
        <v>17052</v>
      </c>
      <c r="L69" s="59">
        <f t="shared" si="9"/>
        <v>0.56444885799404165</v>
      </c>
      <c r="M69" s="29" t="s">
        <v>20</v>
      </c>
      <c r="N69" s="58">
        <f>13600+11471+8914</f>
        <v>33985</v>
      </c>
      <c r="O69" s="58">
        <f>17052+13158</f>
        <v>30210</v>
      </c>
      <c r="P69" s="59">
        <f t="shared" si="10"/>
        <v>0.11107841694865382</v>
      </c>
      <c r="Q69" s="65">
        <v>34492</v>
      </c>
      <c r="R69" s="65">
        <v>34513</v>
      </c>
      <c r="S69" s="29">
        <f>R69-Q69</f>
        <v>21</v>
      </c>
      <c r="T69" s="56"/>
    </row>
    <row r="70" spans="1:23" x14ac:dyDescent="0.25">
      <c r="A70" s="57" t="s">
        <v>43</v>
      </c>
      <c r="B70" s="57">
        <v>2002</v>
      </c>
      <c r="C70" s="57" t="s">
        <v>36</v>
      </c>
      <c r="D70" s="57" t="s">
        <v>143</v>
      </c>
      <c r="E70" s="57" t="s">
        <v>23</v>
      </c>
      <c r="F70" s="57" t="s">
        <v>26</v>
      </c>
      <c r="G70" s="57" t="s">
        <v>19</v>
      </c>
      <c r="H70" s="58">
        <v>170414</v>
      </c>
      <c r="I70" s="59">
        <f t="shared" si="8"/>
        <v>0.49197573811950218</v>
      </c>
      <c r="J70" s="57" t="s">
        <v>20</v>
      </c>
      <c r="K70" s="58">
        <v>146899</v>
      </c>
      <c r="L70" s="59">
        <f t="shared" si="9"/>
        <v>0.56945101292418376</v>
      </c>
      <c r="M70" s="57" t="s">
        <v>20</v>
      </c>
      <c r="N70" s="58">
        <v>346387</v>
      </c>
      <c r="O70" s="58">
        <v>257966</v>
      </c>
      <c r="P70" s="59">
        <f t="shared" si="10"/>
        <v>0.25526650826965214</v>
      </c>
      <c r="Q70" s="63">
        <v>40782</v>
      </c>
      <c r="R70" s="63">
        <v>40803</v>
      </c>
      <c r="S70" s="57">
        <v>21</v>
      </c>
      <c r="T70" s="56"/>
    </row>
    <row r="71" spans="1:23" x14ac:dyDescent="0.25">
      <c r="A71" s="57" t="s">
        <v>43</v>
      </c>
      <c r="B71" s="57">
        <v>1998</v>
      </c>
      <c r="C71" s="57" t="s">
        <v>36</v>
      </c>
      <c r="D71" s="57" t="s">
        <v>145</v>
      </c>
      <c r="E71" s="57" t="s">
        <v>23</v>
      </c>
      <c r="F71" s="57" t="s">
        <v>26</v>
      </c>
      <c r="G71" s="57" t="s">
        <v>49</v>
      </c>
      <c r="H71" s="58">
        <v>120759</v>
      </c>
      <c r="I71" s="59">
        <f t="shared" si="8"/>
        <v>0.45879684508069662</v>
      </c>
      <c r="J71" s="57" t="s">
        <v>20</v>
      </c>
      <c r="K71" s="58">
        <v>117442</v>
      </c>
      <c r="L71" s="59">
        <f t="shared" si="9"/>
        <v>0.75158550867470031</v>
      </c>
      <c r="M71" s="57" t="s">
        <v>20</v>
      </c>
      <c r="N71" s="58">
        <v>263208</v>
      </c>
      <c r="O71" s="58">
        <v>156259</v>
      </c>
      <c r="P71" s="59">
        <f t="shared" si="10"/>
        <v>0.40632883498981792</v>
      </c>
      <c r="Q71" s="65">
        <v>40780</v>
      </c>
      <c r="R71" s="65">
        <v>40801</v>
      </c>
      <c r="S71" s="57">
        <v>21</v>
      </c>
      <c r="T71" s="56"/>
    </row>
    <row r="72" spans="1:23" x14ac:dyDescent="0.25">
      <c r="A72" s="57" t="s">
        <v>43</v>
      </c>
      <c r="B72" s="57">
        <v>1998</v>
      </c>
      <c r="C72" s="57" t="s">
        <v>77</v>
      </c>
      <c r="D72" s="57" t="s">
        <v>146</v>
      </c>
      <c r="E72" s="57" t="s">
        <v>23</v>
      </c>
      <c r="F72" s="57" t="s">
        <v>26</v>
      </c>
      <c r="G72" s="57" t="s">
        <v>49</v>
      </c>
      <c r="H72" s="58">
        <v>19846</v>
      </c>
      <c r="I72" s="59">
        <f t="shared" si="8"/>
        <v>0.3117744089231011</v>
      </c>
      <c r="J72" s="57" t="s">
        <v>20</v>
      </c>
      <c r="K72" s="58">
        <v>19977</v>
      </c>
      <c r="L72" s="59">
        <f t="shared" si="9"/>
        <v>0.51518980812873938</v>
      </c>
      <c r="M72" s="57" t="s">
        <v>20</v>
      </c>
      <c r="N72" s="58">
        <v>63655</v>
      </c>
      <c r="O72" s="58">
        <v>38776</v>
      </c>
      <c r="P72" s="59">
        <f t="shared" si="10"/>
        <v>0.39084125363286465</v>
      </c>
      <c r="Q72" s="65">
        <v>40780</v>
      </c>
      <c r="R72" s="65">
        <v>40801</v>
      </c>
      <c r="S72" s="57">
        <v>21</v>
      </c>
      <c r="T72" s="56"/>
      <c r="U72" s="6" t="s">
        <v>256</v>
      </c>
      <c r="V72" s="6" t="s">
        <v>257</v>
      </c>
      <c r="W72" s="6" t="s">
        <v>258</v>
      </c>
    </row>
    <row r="73" spans="1:23" x14ac:dyDescent="0.25">
      <c r="A73" s="71" t="s">
        <v>43</v>
      </c>
      <c r="B73" s="71">
        <v>1998</v>
      </c>
      <c r="C73" s="71" t="s">
        <v>242</v>
      </c>
      <c r="D73" s="71" t="s">
        <v>147</v>
      </c>
      <c r="E73" s="71" t="s">
        <v>23</v>
      </c>
      <c r="F73" s="71" t="s">
        <v>26</v>
      </c>
      <c r="G73" s="71" t="s">
        <v>19</v>
      </c>
      <c r="H73" s="72">
        <v>34382</v>
      </c>
      <c r="I73" s="73">
        <f t="shared" si="8"/>
        <v>0.3751445717403164</v>
      </c>
      <c r="J73" s="71" t="s">
        <v>20</v>
      </c>
      <c r="K73" s="72">
        <v>31274</v>
      </c>
      <c r="L73" s="73">
        <f t="shared" si="9"/>
        <v>0.52588743715212971</v>
      </c>
      <c r="M73" s="71" t="s">
        <v>20</v>
      </c>
      <c r="N73" s="72">
        <v>91650</v>
      </c>
      <c r="O73" s="72">
        <v>59469</v>
      </c>
      <c r="P73" s="73">
        <f t="shared" si="10"/>
        <v>0.35112929623567923</v>
      </c>
      <c r="Q73" s="75">
        <v>40780</v>
      </c>
      <c r="R73" s="75">
        <v>40801</v>
      </c>
      <c r="S73" s="71">
        <v>21</v>
      </c>
      <c r="T73" s="56"/>
      <c r="U73" s="96">
        <f>SUM(N15:N73)</f>
        <v>6559697</v>
      </c>
      <c r="V73" s="96">
        <f>SUM(O15:O73)</f>
        <v>4500101</v>
      </c>
      <c r="W73" s="8">
        <f t="shared" ref="W73" si="11">(U73-V73)/U73</f>
        <v>0.31397730718354827</v>
      </c>
    </row>
    <row r="74" spans="1:23" x14ac:dyDescent="0.25">
      <c r="A74" s="57" t="s">
        <v>30</v>
      </c>
      <c r="B74" s="57">
        <v>1994</v>
      </c>
      <c r="C74" s="57" t="s">
        <v>178</v>
      </c>
      <c r="D74" s="57" t="s">
        <v>75</v>
      </c>
      <c r="E74" s="57" t="s">
        <v>17</v>
      </c>
      <c r="F74" s="57" t="s">
        <v>26</v>
      </c>
      <c r="G74" s="57" t="s">
        <v>19</v>
      </c>
      <c r="H74" s="58">
        <v>13969</v>
      </c>
      <c r="I74" s="59">
        <f t="shared" si="8"/>
        <v>0.23794436779259714</v>
      </c>
      <c r="J74" s="57" t="s">
        <v>20</v>
      </c>
      <c r="K74" s="58">
        <v>18739</v>
      </c>
      <c r="L74" s="59">
        <f t="shared" si="9"/>
        <v>0.54198120028922636</v>
      </c>
      <c r="M74" s="57" t="s">
        <v>21</v>
      </c>
      <c r="N74" s="58">
        <v>58707</v>
      </c>
      <c r="O74" s="58">
        <v>34575</v>
      </c>
      <c r="P74" s="59">
        <f t="shared" si="10"/>
        <v>0.41105830650518677</v>
      </c>
      <c r="Q74" s="65">
        <v>41525</v>
      </c>
      <c r="R74" s="65">
        <v>41551</v>
      </c>
      <c r="S74" s="57">
        <v>26</v>
      </c>
      <c r="T74" s="56"/>
    </row>
    <row r="75" spans="1:23" x14ac:dyDescent="0.25">
      <c r="A75" s="57" t="s">
        <v>30</v>
      </c>
      <c r="B75" s="57">
        <v>1994</v>
      </c>
      <c r="C75" s="57" t="s">
        <v>36</v>
      </c>
      <c r="D75" s="57" t="s">
        <v>72</v>
      </c>
      <c r="E75" s="57" t="s">
        <v>23</v>
      </c>
      <c r="F75" s="57" t="s">
        <v>26</v>
      </c>
      <c r="G75" s="57" t="s">
        <v>19</v>
      </c>
      <c r="H75" s="58">
        <v>255605</v>
      </c>
      <c r="I75" s="59">
        <f t="shared" si="8"/>
        <v>0.33780560170115359</v>
      </c>
      <c r="J75" s="57" t="s">
        <v>20</v>
      </c>
      <c r="K75" s="58">
        <v>221424</v>
      </c>
      <c r="L75" s="59">
        <f t="shared" si="9"/>
        <v>0.58086044071353615</v>
      </c>
      <c r="M75" s="57" t="s">
        <v>20</v>
      </c>
      <c r="N75" s="58">
        <v>756663</v>
      </c>
      <c r="O75" s="58">
        <v>381200</v>
      </c>
      <c r="P75" s="59">
        <f t="shared" si="10"/>
        <v>0.49620901246658022</v>
      </c>
      <c r="Q75" s="65">
        <v>41525</v>
      </c>
      <c r="R75" s="65">
        <v>41551</v>
      </c>
      <c r="S75" s="57">
        <v>26</v>
      </c>
      <c r="T75" s="56"/>
    </row>
    <row r="76" spans="1:23" x14ac:dyDescent="0.25">
      <c r="A76" s="57" t="s">
        <v>30</v>
      </c>
      <c r="B76" s="57">
        <v>1994</v>
      </c>
      <c r="C76" s="57" t="s">
        <v>54</v>
      </c>
      <c r="D76" s="57" t="s">
        <v>74</v>
      </c>
      <c r="E76" s="57" t="s">
        <v>17</v>
      </c>
      <c r="F76" s="57" t="s">
        <v>26</v>
      </c>
      <c r="G76" s="57" t="s">
        <v>19</v>
      </c>
      <c r="H76" s="58">
        <v>12114</v>
      </c>
      <c r="I76" s="59">
        <f t="shared" si="8"/>
        <v>0.30594772067180198</v>
      </c>
      <c r="J76" s="57" t="s">
        <v>21</v>
      </c>
      <c r="K76" s="58">
        <v>18713</v>
      </c>
      <c r="L76" s="59">
        <f t="shared" si="9"/>
        <v>0.54436234582266696</v>
      </c>
      <c r="M76" s="57" t="s">
        <v>21</v>
      </c>
      <c r="N76" s="58">
        <v>39595</v>
      </c>
      <c r="O76" s="58">
        <v>34376</v>
      </c>
      <c r="P76" s="59">
        <f t="shared" si="10"/>
        <v>0.13180957191564591</v>
      </c>
      <c r="Q76" s="65">
        <v>41525</v>
      </c>
      <c r="R76" s="65">
        <v>41551</v>
      </c>
      <c r="S76" s="57">
        <v>26</v>
      </c>
      <c r="T76" s="56"/>
      <c r="U76" s="6" t="s">
        <v>256</v>
      </c>
      <c r="V76" s="6" t="s">
        <v>257</v>
      </c>
      <c r="W76" s="6" t="s">
        <v>258</v>
      </c>
    </row>
    <row r="77" spans="1:23" x14ac:dyDescent="0.25">
      <c r="A77" s="71" t="s">
        <v>30</v>
      </c>
      <c r="B77" s="71">
        <v>1994</v>
      </c>
      <c r="C77" s="71" t="s">
        <v>238</v>
      </c>
      <c r="D77" s="71" t="s">
        <v>73</v>
      </c>
      <c r="E77" s="71" t="s">
        <v>23</v>
      </c>
      <c r="F77" s="71" t="s">
        <v>26</v>
      </c>
      <c r="G77" s="71" t="s">
        <v>49</v>
      </c>
      <c r="H77" s="72">
        <v>12983</v>
      </c>
      <c r="I77" s="73">
        <f t="shared" si="8"/>
        <v>0.36269415577159458</v>
      </c>
      <c r="J77" s="71" t="s">
        <v>20</v>
      </c>
      <c r="K77" s="72">
        <v>10795</v>
      </c>
      <c r="L77" s="73">
        <f t="shared" si="9"/>
        <v>0.65595187458224469</v>
      </c>
      <c r="M77" s="71" t="s">
        <v>20</v>
      </c>
      <c r="N77" s="72">
        <v>35796</v>
      </c>
      <c r="O77" s="72">
        <v>16457</v>
      </c>
      <c r="P77" s="73">
        <f t="shared" si="10"/>
        <v>0.54025589451335343</v>
      </c>
      <c r="Q77" s="75">
        <v>41525</v>
      </c>
      <c r="R77" s="75">
        <v>41551</v>
      </c>
      <c r="S77" s="71">
        <v>26</v>
      </c>
      <c r="T77" s="56"/>
      <c r="U77" s="96">
        <f>SUM(N74:N77)</f>
        <v>890761</v>
      </c>
      <c r="V77" s="96">
        <f>SUM(O74:O77)</f>
        <v>466608</v>
      </c>
      <c r="W77" s="8">
        <f t="shared" ref="W77" si="12">(U77-V77)/U77</f>
        <v>0.47616925303195806</v>
      </c>
    </row>
    <row r="78" spans="1:23" x14ac:dyDescent="0.25">
      <c r="A78" s="76" t="s">
        <v>15</v>
      </c>
      <c r="B78" s="76">
        <v>2004</v>
      </c>
      <c r="C78" s="76" t="s">
        <v>33</v>
      </c>
      <c r="D78" s="76" t="s">
        <v>34</v>
      </c>
      <c r="E78" s="77" t="s">
        <v>17</v>
      </c>
      <c r="F78" s="77" t="s">
        <v>26</v>
      </c>
      <c r="G78" s="77" t="s">
        <v>19</v>
      </c>
      <c r="H78" s="78">
        <v>6742</v>
      </c>
      <c r="I78" s="79">
        <f t="shared" si="8"/>
        <v>0.45175556151165908</v>
      </c>
      <c r="J78" s="80" t="s">
        <v>20</v>
      </c>
      <c r="K78" s="78">
        <v>2371</v>
      </c>
      <c r="L78" s="79">
        <f t="shared" si="9"/>
        <v>0.52677182848255943</v>
      </c>
      <c r="M78" s="77" t="s">
        <v>20</v>
      </c>
      <c r="N78" s="78">
        <v>14924</v>
      </c>
      <c r="O78" s="78">
        <v>4501</v>
      </c>
      <c r="P78" s="79">
        <f t="shared" si="10"/>
        <v>0.69840525328330205</v>
      </c>
      <c r="Q78" s="81">
        <v>40695</v>
      </c>
      <c r="R78" s="81">
        <v>40723</v>
      </c>
      <c r="S78" s="76">
        <v>28</v>
      </c>
      <c r="T78" s="56"/>
    </row>
    <row r="79" spans="1:23" x14ac:dyDescent="0.25">
      <c r="A79" s="62" t="s">
        <v>30</v>
      </c>
      <c r="B79" s="62">
        <v>2000</v>
      </c>
      <c r="C79" s="62" t="s">
        <v>265</v>
      </c>
      <c r="D79" s="62" t="s">
        <v>67</v>
      </c>
      <c r="E79" s="57" t="s">
        <v>17</v>
      </c>
      <c r="F79" s="57" t="s">
        <v>26</v>
      </c>
      <c r="G79" s="57" t="s">
        <v>19</v>
      </c>
      <c r="H79" s="58">
        <v>12981</v>
      </c>
      <c r="I79" s="59">
        <f t="shared" si="8"/>
        <v>0.30971297688068139</v>
      </c>
      <c r="J79" s="57" t="s">
        <v>21</v>
      </c>
      <c r="K79" s="58">
        <v>16292</v>
      </c>
      <c r="L79" s="59">
        <f t="shared" si="9"/>
        <v>0.51936625330740538</v>
      </c>
      <c r="M79" s="57" t="s">
        <v>21</v>
      </c>
      <c r="N79" s="58">
        <v>41913</v>
      </c>
      <c r="O79" s="58">
        <v>31369</v>
      </c>
      <c r="P79" s="59">
        <f t="shared" si="10"/>
        <v>0.25156872569369887</v>
      </c>
      <c r="Q79" s="65">
        <v>40791</v>
      </c>
      <c r="R79" s="65">
        <v>40819</v>
      </c>
      <c r="S79" s="62">
        <v>28</v>
      </c>
      <c r="T79" s="56"/>
    </row>
    <row r="80" spans="1:23" x14ac:dyDescent="0.25">
      <c r="A80" s="61" t="s">
        <v>30</v>
      </c>
      <c r="B80" s="62">
        <v>1996</v>
      </c>
      <c r="C80" s="62" t="s">
        <v>275</v>
      </c>
      <c r="D80" s="62" t="s">
        <v>68</v>
      </c>
      <c r="E80" s="57" t="s">
        <v>23</v>
      </c>
      <c r="F80" s="57" t="s">
        <v>26</v>
      </c>
      <c r="G80" s="57" t="s">
        <v>19</v>
      </c>
      <c r="H80" s="58">
        <v>68588</v>
      </c>
      <c r="I80" s="59">
        <f t="shared" si="8"/>
        <v>0.48415628419157875</v>
      </c>
      <c r="J80" s="57" t="s">
        <v>20</v>
      </c>
      <c r="K80" s="58">
        <v>75587</v>
      </c>
      <c r="L80" s="59">
        <f t="shared" si="9"/>
        <v>0.64458827943784969</v>
      </c>
      <c r="M80" s="57" t="s">
        <v>21</v>
      </c>
      <c r="N80" s="58">
        <v>141665</v>
      </c>
      <c r="O80" s="58">
        <v>117264</v>
      </c>
      <c r="P80" s="59">
        <f t="shared" si="10"/>
        <v>0.17224437934563935</v>
      </c>
      <c r="Q80" s="65">
        <v>40789</v>
      </c>
      <c r="R80" s="65">
        <v>40817</v>
      </c>
      <c r="S80" s="62">
        <v>28</v>
      </c>
      <c r="T80" s="56"/>
    </row>
    <row r="81" spans="1:20" x14ac:dyDescent="0.25">
      <c r="A81" s="61" t="s">
        <v>30</v>
      </c>
      <c r="B81" s="62">
        <v>1996</v>
      </c>
      <c r="C81" s="62" t="s">
        <v>275</v>
      </c>
      <c r="D81" s="62" t="s">
        <v>71</v>
      </c>
      <c r="E81" s="57" t="s">
        <v>17</v>
      </c>
      <c r="F81" s="57" t="s">
        <v>26</v>
      </c>
      <c r="G81" s="57" t="s">
        <v>49</v>
      </c>
      <c r="H81" s="58">
        <v>10961</v>
      </c>
      <c r="I81" s="59">
        <f t="shared" si="8"/>
        <v>0.47681398990777796</v>
      </c>
      <c r="J81" s="57" t="s">
        <v>20</v>
      </c>
      <c r="K81" s="58">
        <v>7803</v>
      </c>
      <c r="L81" s="59">
        <f t="shared" si="9"/>
        <v>0.50794167426116388</v>
      </c>
      <c r="M81" s="57" t="s">
        <v>20</v>
      </c>
      <c r="N81" s="58">
        <v>22988</v>
      </c>
      <c r="O81" s="58">
        <v>15362</v>
      </c>
      <c r="P81" s="59">
        <f t="shared" si="10"/>
        <v>0.33173829824256135</v>
      </c>
      <c r="Q81" s="65">
        <v>40789</v>
      </c>
      <c r="R81" s="65">
        <v>40817</v>
      </c>
      <c r="S81" s="62">
        <v>28</v>
      </c>
      <c r="T81" s="56"/>
    </row>
    <row r="82" spans="1:20" x14ac:dyDescent="0.25">
      <c r="A82" s="61" t="s">
        <v>30</v>
      </c>
      <c r="B82" s="62">
        <v>1996</v>
      </c>
      <c r="C82" s="62" t="s">
        <v>282</v>
      </c>
      <c r="D82" s="62" t="s">
        <v>69</v>
      </c>
      <c r="E82" s="57" t="s">
        <v>23</v>
      </c>
      <c r="F82" s="57" t="s">
        <v>26</v>
      </c>
      <c r="G82" s="57" t="s">
        <v>19</v>
      </c>
      <c r="H82" s="58">
        <v>16753</v>
      </c>
      <c r="I82" s="59">
        <f t="shared" si="8"/>
        <v>0.24884511979561219</v>
      </c>
      <c r="J82" s="57" t="s">
        <v>21</v>
      </c>
      <c r="K82" s="58">
        <v>23633</v>
      </c>
      <c r="L82" s="59">
        <f t="shared" si="9"/>
        <v>0.56179428055245206</v>
      </c>
      <c r="M82" s="57" t="s">
        <v>21</v>
      </c>
      <c r="N82" s="58">
        <v>67323</v>
      </c>
      <c r="O82" s="58">
        <v>42067</v>
      </c>
      <c r="P82" s="59">
        <f t="shared" si="10"/>
        <v>0.37514668092628078</v>
      </c>
      <c r="Q82" s="65">
        <v>40789</v>
      </c>
      <c r="R82" s="65">
        <v>40817</v>
      </c>
      <c r="S82" s="62">
        <v>28</v>
      </c>
      <c r="T82" s="56"/>
    </row>
    <row r="83" spans="1:20" x14ac:dyDescent="0.25">
      <c r="A83" s="61" t="s">
        <v>30</v>
      </c>
      <c r="B83" s="62">
        <v>1996</v>
      </c>
      <c r="C83" s="62" t="s">
        <v>278</v>
      </c>
      <c r="D83" s="62" t="s">
        <v>70</v>
      </c>
      <c r="E83" s="57" t="s">
        <v>23</v>
      </c>
      <c r="F83" s="57" t="s">
        <v>26</v>
      </c>
      <c r="G83" s="57" t="s">
        <v>19</v>
      </c>
      <c r="H83" s="58">
        <v>21142</v>
      </c>
      <c r="I83" s="59">
        <f t="shared" si="8"/>
        <v>0.47366416489302116</v>
      </c>
      <c r="J83" s="57" t="s">
        <v>20</v>
      </c>
      <c r="K83" s="58">
        <v>23439</v>
      </c>
      <c r="L83" s="59">
        <f t="shared" si="9"/>
        <v>0.65073988728171239</v>
      </c>
      <c r="M83" s="57" t="s">
        <v>21</v>
      </c>
      <c r="N83" s="58">
        <v>44635</v>
      </c>
      <c r="O83" s="58">
        <v>36019</v>
      </c>
      <c r="P83" s="59">
        <f t="shared" si="10"/>
        <v>0.19303237369777082</v>
      </c>
      <c r="Q83" s="65">
        <v>40789</v>
      </c>
      <c r="R83" s="65">
        <v>40817</v>
      </c>
      <c r="S83" s="62">
        <v>28</v>
      </c>
      <c r="T83" s="56"/>
    </row>
    <row r="84" spans="1:20" x14ac:dyDescent="0.25">
      <c r="A84" s="61" t="s">
        <v>76</v>
      </c>
      <c r="B84" s="62">
        <v>1996</v>
      </c>
      <c r="C84" s="62" t="s">
        <v>36</v>
      </c>
      <c r="D84" s="62" t="s">
        <v>96</v>
      </c>
      <c r="E84" s="57" t="s">
        <v>17</v>
      </c>
      <c r="F84" s="57" t="s">
        <v>26</v>
      </c>
      <c r="G84" s="57" t="s">
        <v>19</v>
      </c>
      <c r="H84" s="58">
        <v>187177</v>
      </c>
      <c r="I84" s="59">
        <f t="shared" si="8"/>
        <v>0.41906393077431126</v>
      </c>
      <c r="J84" s="57" t="s">
        <v>20</v>
      </c>
      <c r="K84" s="58">
        <v>169240</v>
      </c>
      <c r="L84" s="59">
        <f t="shared" si="9"/>
        <v>0.52755610972568578</v>
      </c>
      <c r="M84" s="57" t="s">
        <v>20</v>
      </c>
      <c r="N84" s="58">
        <v>446655</v>
      </c>
      <c r="O84" s="58">
        <v>320800</v>
      </c>
      <c r="P84" s="59">
        <f t="shared" si="10"/>
        <v>0.28177228509699881</v>
      </c>
      <c r="Q84" s="63">
        <v>40733</v>
      </c>
      <c r="R84" s="63">
        <v>40761</v>
      </c>
      <c r="S84" s="62">
        <v>28</v>
      </c>
      <c r="T84" s="56"/>
    </row>
    <row r="85" spans="1:20" x14ac:dyDescent="0.25">
      <c r="A85" s="61" t="s">
        <v>41</v>
      </c>
      <c r="B85" s="62">
        <v>2004</v>
      </c>
      <c r="C85" s="62" t="s">
        <v>266</v>
      </c>
      <c r="D85" s="62" t="s">
        <v>133</v>
      </c>
      <c r="E85" s="57" t="s">
        <v>17</v>
      </c>
      <c r="F85" s="57" t="s">
        <v>26</v>
      </c>
      <c r="G85" s="57" t="s">
        <v>19</v>
      </c>
      <c r="H85" s="58">
        <v>10760</v>
      </c>
      <c r="I85" s="59">
        <f t="shared" si="8"/>
        <v>0.26338979731714479</v>
      </c>
      <c r="J85" s="57" t="s">
        <v>21</v>
      </c>
      <c r="K85" s="58">
        <v>15015</v>
      </c>
      <c r="L85" s="59">
        <f t="shared" si="9"/>
        <v>0.50141926865920849</v>
      </c>
      <c r="M85" s="57" t="s">
        <v>21</v>
      </c>
      <c r="N85" s="58">
        <v>40852</v>
      </c>
      <c r="O85" s="58">
        <v>29945</v>
      </c>
      <c r="P85" s="59">
        <f t="shared" si="10"/>
        <v>0.26698815235484186</v>
      </c>
      <c r="Q85" s="63">
        <v>40744</v>
      </c>
      <c r="R85" s="67">
        <v>40772</v>
      </c>
      <c r="S85" s="62">
        <v>28</v>
      </c>
      <c r="T85" s="56"/>
    </row>
    <row r="86" spans="1:20" x14ac:dyDescent="0.25">
      <c r="A86" s="61" t="s">
        <v>41</v>
      </c>
      <c r="B86" s="62">
        <v>2004</v>
      </c>
      <c r="C86" s="61" t="s">
        <v>273</v>
      </c>
      <c r="D86" s="61" t="s">
        <v>284</v>
      </c>
      <c r="E86" s="57" t="s">
        <v>17</v>
      </c>
      <c r="F86" s="57" t="s">
        <v>18</v>
      </c>
      <c r="G86" s="57" t="s">
        <v>19</v>
      </c>
      <c r="H86" s="58">
        <v>13119</v>
      </c>
      <c r="I86" s="59">
        <f t="shared" si="8"/>
        <v>0.22377061763351358</v>
      </c>
      <c r="J86" s="57" t="s">
        <v>21</v>
      </c>
      <c r="K86" s="58">
        <v>23092</v>
      </c>
      <c r="L86" s="59">
        <f t="shared" si="9"/>
        <v>0.5460005201806446</v>
      </c>
      <c r="M86" s="57" t="s">
        <v>21</v>
      </c>
      <c r="N86" s="58">
        <v>58627</v>
      </c>
      <c r="O86" s="58">
        <v>42293</v>
      </c>
      <c r="P86" s="59">
        <f t="shared" si="10"/>
        <v>0.27860883210807308</v>
      </c>
      <c r="Q86" s="63">
        <v>40744</v>
      </c>
      <c r="R86" s="67">
        <v>40772</v>
      </c>
      <c r="S86" s="62">
        <v>28</v>
      </c>
      <c r="T86" s="56"/>
    </row>
    <row r="87" spans="1:20" x14ac:dyDescent="0.25">
      <c r="A87" s="61" t="s">
        <v>41</v>
      </c>
      <c r="B87" s="62">
        <v>1996</v>
      </c>
      <c r="C87" s="62" t="s">
        <v>276</v>
      </c>
      <c r="D87" s="62" t="s">
        <v>135</v>
      </c>
      <c r="E87" s="57" t="s">
        <v>17</v>
      </c>
      <c r="F87" s="57" t="s">
        <v>26</v>
      </c>
      <c r="G87" s="57" t="s">
        <v>49</v>
      </c>
      <c r="H87" s="58">
        <v>6201</v>
      </c>
      <c r="I87" s="59">
        <f t="shared" si="8"/>
        <v>0.3230023960829253</v>
      </c>
      <c r="J87" s="57" t="s">
        <v>21</v>
      </c>
      <c r="K87" s="58">
        <v>5355</v>
      </c>
      <c r="L87" s="59">
        <f t="shared" si="9"/>
        <v>0.53646563814866766</v>
      </c>
      <c r="M87" s="57" t="s">
        <v>20</v>
      </c>
      <c r="N87" s="58">
        <v>19198</v>
      </c>
      <c r="O87" s="58">
        <v>9982</v>
      </c>
      <c r="P87" s="59">
        <f t="shared" si="10"/>
        <v>0.48005000520887592</v>
      </c>
      <c r="Q87" s="65">
        <v>40670</v>
      </c>
      <c r="R87" s="65">
        <v>40698</v>
      </c>
      <c r="S87" s="62">
        <v>28</v>
      </c>
      <c r="T87" s="56"/>
    </row>
    <row r="88" spans="1:20" x14ac:dyDescent="0.25">
      <c r="A88" s="61" t="s">
        <v>41</v>
      </c>
      <c r="B88" s="62">
        <v>1996</v>
      </c>
      <c r="C88" s="62" t="s">
        <v>265</v>
      </c>
      <c r="D88" s="62" t="s">
        <v>136</v>
      </c>
      <c r="E88" s="57" t="s">
        <v>17</v>
      </c>
      <c r="F88" s="57" t="s">
        <v>26</v>
      </c>
      <c r="G88" s="57" t="s">
        <v>19</v>
      </c>
      <c r="H88" s="58">
        <v>6583</v>
      </c>
      <c r="I88" s="59">
        <f t="shared" si="8"/>
        <v>0.28876606571040048</v>
      </c>
      <c r="J88" s="57" t="s">
        <v>21</v>
      </c>
      <c r="K88" s="58">
        <v>3398</v>
      </c>
      <c r="L88" s="59">
        <f t="shared" si="9"/>
        <v>0.63860176658522838</v>
      </c>
      <c r="M88" s="57" t="s">
        <v>20</v>
      </c>
      <c r="N88" s="58">
        <v>22797</v>
      </c>
      <c r="O88" s="58">
        <v>5321</v>
      </c>
      <c r="P88" s="59">
        <f t="shared" si="10"/>
        <v>0.76659209545115581</v>
      </c>
      <c r="Q88" s="65">
        <v>40670</v>
      </c>
      <c r="R88" s="65">
        <v>40698</v>
      </c>
      <c r="S88" s="62">
        <v>28</v>
      </c>
      <c r="T88" s="56"/>
    </row>
    <row r="89" spans="1:20" x14ac:dyDescent="0.25">
      <c r="A89" s="61" t="s">
        <v>41</v>
      </c>
      <c r="B89" s="62">
        <v>1996</v>
      </c>
      <c r="C89" s="62" t="s">
        <v>276</v>
      </c>
      <c r="D89" s="62" t="s">
        <v>134</v>
      </c>
      <c r="E89" s="57" t="s">
        <v>23</v>
      </c>
      <c r="F89" s="57" t="s">
        <v>26</v>
      </c>
      <c r="G89" s="57" t="s">
        <v>19</v>
      </c>
      <c r="H89" s="58">
        <v>12327</v>
      </c>
      <c r="I89" s="59">
        <f t="shared" si="8"/>
        <v>0.23397995596386001</v>
      </c>
      <c r="J89" s="57" t="s">
        <v>21</v>
      </c>
      <c r="K89" s="58">
        <v>16285</v>
      </c>
      <c r="L89" s="59">
        <f t="shared" si="9"/>
        <v>0.52274259300869896</v>
      </c>
      <c r="M89" s="57" t="s">
        <v>21</v>
      </c>
      <c r="N89" s="58">
        <v>52684</v>
      </c>
      <c r="O89" s="58">
        <v>31153</v>
      </c>
      <c r="P89" s="59">
        <f t="shared" si="10"/>
        <v>0.40868195277503605</v>
      </c>
      <c r="Q89" s="65">
        <v>40670</v>
      </c>
      <c r="R89" s="65">
        <v>40698</v>
      </c>
      <c r="S89" s="62">
        <v>28</v>
      </c>
      <c r="T89" s="56"/>
    </row>
    <row r="90" spans="1:20" x14ac:dyDescent="0.25">
      <c r="A90" s="62" t="s">
        <v>41</v>
      </c>
      <c r="B90" s="62">
        <v>1994</v>
      </c>
      <c r="C90" s="57" t="s">
        <v>288</v>
      </c>
      <c r="D90" s="57" t="s">
        <v>137</v>
      </c>
      <c r="E90" s="57" t="s">
        <v>17</v>
      </c>
      <c r="F90" s="57" t="s">
        <v>18</v>
      </c>
      <c r="G90" s="57" t="s">
        <v>19</v>
      </c>
      <c r="H90" s="58">
        <v>12173</v>
      </c>
      <c r="I90" s="59">
        <f t="shared" si="8"/>
        <v>0.34471724294169287</v>
      </c>
      <c r="J90" s="57" t="s">
        <v>20</v>
      </c>
      <c r="K90" s="58">
        <v>17713</v>
      </c>
      <c r="L90" s="59">
        <f t="shared" si="9"/>
        <v>0.68150513639336696</v>
      </c>
      <c r="M90" s="57" t="s">
        <v>21</v>
      </c>
      <c r="N90" s="58">
        <v>35313</v>
      </c>
      <c r="O90" s="58">
        <v>25991</v>
      </c>
      <c r="P90" s="59">
        <f t="shared" si="10"/>
        <v>0.26398210290827739</v>
      </c>
      <c r="Q90" s="65">
        <v>34457</v>
      </c>
      <c r="R90" s="65">
        <v>34485</v>
      </c>
      <c r="S90" s="62">
        <v>28</v>
      </c>
      <c r="T90" s="56"/>
    </row>
    <row r="91" spans="1:20" x14ac:dyDescent="0.25">
      <c r="A91" s="61" t="s">
        <v>268</v>
      </c>
      <c r="B91" s="62">
        <v>2010</v>
      </c>
      <c r="C91" s="61" t="s">
        <v>269</v>
      </c>
      <c r="D91" s="61" t="s">
        <v>270</v>
      </c>
      <c r="E91" s="57" t="s">
        <v>17</v>
      </c>
      <c r="F91" s="57" t="s">
        <v>26</v>
      </c>
      <c r="G91" s="57" t="s">
        <v>19</v>
      </c>
      <c r="H91" s="58">
        <v>8161</v>
      </c>
      <c r="I91" s="59">
        <f t="shared" si="8"/>
        <v>0.33560883332647939</v>
      </c>
      <c r="J91" s="57" t="s">
        <v>20</v>
      </c>
      <c r="K91" s="58">
        <v>7492</v>
      </c>
      <c r="L91" s="59">
        <f t="shared" si="9"/>
        <v>0.67271257968932385</v>
      </c>
      <c r="M91" s="57" t="s">
        <v>20</v>
      </c>
      <c r="N91" s="58">
        <v>24317</v>
      </c>
      <c r="O91" s="58">
        <v>11137</v>
      </c>
      <c r="P91" s="59">
        <f t="shared" si="10"/>
        <v>0.54200764896985643</v>
      </c>
      <c r="Q91" s="63">
        <v>40751</v>
      </c>
      <c r="R91" s="63">
        <v>40779</v>
      </c>
      <c r="S91" s="62">
        <v>28</v>
      </c>
      <c r="T91" s="56"/>
    </row>
    <row r="92" spans="1:20" x14ac:dyDescent="0.25">
      <c r="A92" s="61" t="s">
        <v>268</v>
      </c>
      <c r="B92" s="62">
        <v>2010</v>
      </c>
      <c r="C92" s="61" t="s">
        <v>271</v>
      </c>
      <c r="D92" s="61" t="s">
        <v>272</v>
      </c>
      <c r="E92" s="57" t="s">
        <v>17</v>
      </c>
      <c r="F92" s="57" t="s">
        <v>26</v>
      </c>
      <c r="G92" s="57" t="s">
        <v>19</v>
      </c>
      <c r="H92" s="58">
        <v>18760</v>
      </c>
      <c r="I92" s="59">
        <f t="shared" si="8"/>
        <v>0.33579751910788119</v>
      </c>
      <c r="J92" s="57" t="s">
        <v>20</v>
      </c>
      <c r="K92" s="58">
        <v>29817</v>
      </c>
      <c r="L92" s="59">
        <f t="shared" si="9"/>
        <v>0.652179618976793</v>
      </c>
      <c r="M92" s="57" t="s">
        <v>21</v>
      </c>
      <c r="N92" s="58">
        <v>55867</v>
      </c>
      <c r="O92" s="58">
        <v>45719</v>
      </c>
      <c r="P92" s="59">
        <f t="shared" si="10"/>
        <v>0.1816456942381012</v>
      </c>
      <c r="Q92" s="63">
        <v>40751</v>
      </c>
      <c r="R92" s="63">
        <v>40779</v>
      </c>
      <c r="S92" s="62">
        <v>28</v>
      </c>
      <c r="T92" s="56"/>
    </row>
    <row r="93" spans="1:20" x14ac:dyDescent="0.25">
      <c r="A93" s="61" t="s">
        <v>43</v>
      </c>
      <c r="B93" s="62">
        <v>2006</v>
      </c>
      <c r="C93" s="61" t="s">
        <v>273</v>
      </c>
      <c r="D93" s="61" t="s">
        <v>142</v>
      </c>
      <c r="E93" s="57" t="s">
        <v>17</v>
      </c>
      <c r="F93" s="57" t="s">
        <v>18</v>
      </c>
      <c r="G93" s="57" t="s">
        <v>19</v>
      </c>
      <c r="H93" s="58">
        <v>16691</v>
      </c>
      <c r="I93" s="59">
        <f t="shared" si="8"/>
        <v>0.34566239360490403</v>
      </c>
      <c r="J93" s="57" t="s">
        <v>20</v>
      </c>
      <c r="K93" s="58">
        <v>26748</v>
      </c>
      <c r="L93" s="59">
        <f t="shared" si="9"/>
        <v>0.63059622321239128</v>
      </c>
      <c r="M93" s="57" t="s">
        <v>21</v>
      </c>
      <c r="N93" s="58">
        <v>48287</v>
      </c>
      <c r="O93" s="58">
        <v>42417</v>
      </c>
      <c r="P93" s="59">
        <f t="shared" si="10"/>
        <v>0.12156481040445669</v>
      </c>
      <c r="Q93" s="63">
        <v>40749</v>
      </c>
      <c r="R93" s="63">
        <v>40777</v>
      </c>
      <c r="S93" s="62">
        <v>28</v>
      </c>
      <c r="T93" s="56"/>
    </row>
    <row r="94" spans="1:20" x14ac:dyDescent="0.25">
      <c r="A94" s="62" t="s">
        <v>43</v>
      </c>
      <c r="B94" s="62">
        <v>2000</v>
      </c>
      <c r="C94" s="62" t="s">
        <v>275</v>
      </c>
      <c r="D94" s="62" t="s">
        <v>144</v>
      </c>
      <c r="E94" s="57" t="s">
        <v>23</v>
      </c>
      <c r="F94" s="57" t="s">
        <v>26</v>
      </c>
      <c r="G94" s="57" t="s">
        <v>19</v>
      </c>
      <c r="H94" s="58">
        <v>39837</v>
      </c>
      <c r="I94" s="59">
        <f t="shared" si="8"/>
        <v>0.44886760563380279</v>
      </c>
      <c r="J94" s="57" t="s">
        <v>20</v>
      </c>
      <c r="K94" s="58">
        <v>35410</v>
      </c>
      <c r="L94" s="59">
        <f t="shared" si="9"/>
        <v>0.56754980686316936</v>
      </c>
      <c r="M94" s="57" t="s">
        <v>21</v>
      </c>
      <c r="N94" s="58">
        <v>88750</v>
      </c>
      <c r="O94" s="58">
        <v>62391</v>
      </c>
      <c r="P94" s="59">
        <f t="shared" si="10"/>
        <v>0.29700281690140845</v>
      </c>
      <c r="Q94" s="65">
        <v>40777</v>
      </c>
      <c r="R94" s="65">
        <v>40805</v>
      </c>
      <c r="S94" s="62">
        <v>28</v>
      </c>
      <c r="T94" s="56"/>
    </row>
    <row r="95" spans="1:20" x14ac:dyDescent="0.25">
      <c r="A95" s="57" t="s">
        <v>43</v>
      </c>
      <c r="B95" s="57">
        <v>1994</v>
      </c>
      <c r="C95" s="57" t="s">
        <v>56</v>
      </c>
      <c r="D95" s="57" t="s">
        <v>149</v>
      </c>
      <c r="E95" s="57" t="s">
        <v>23</v>
      </c>
      <c r="F95" s="57" t="s">
        <v>26</v>
      </c>
      <c r="G95" s="57" t="s">
        <v>49</v>
      </c>
      <c r="H95" s="58">
        <v>14557</v>
      </c>
      <c r="I95" s="59">
        <f t="shared" si="8"/>
        <v>0.2057875540727756</v>
      </c>
      <c r="J95" s="57" t="s">
        <v>21</v>
      </c>
      <c r="K95" s="58">
        <v>33526</v>
      </c>
      <c r="L95" s="59">
        <f t="shared" si="9"/>
        <v>0.53217562462300394</v>
      </c>
      <c r="M95" s="57" t="s">
        <v>20</v>
      </c>
      <c r="N95" s="58">
        <v>70738</v>
      </c>
      <c r="O95" s="58">
        <v>62998</v>
      </c>
      <c r="P95" s="59">
        <f t="shared" si="10"/>
        <v>0.10941785179111652</v>
      </c>
      <c r="Q95" s="63">
        <v>41874</v>
      </c>
      <c r="R95" s="63">
        <v>41902</v>
      </c>
      <c r="S95" s="57">
        <f>R95-Q95</f>
        <v>28</v>
      </c>
      <c r="T95" s="56"/>
    </row>
    <row r="96" spans="1:20" x14ac:dyDescent="0.25">
      <c r="A96" s="57" t="s">
        <v>43</v>
      </c>
      <c r="B96" s="57">
        <v>1994</v>
      </c>
      <c r="C96" s="57" t="s">
        <v>56</v>
      </c>
      <c r="D96" s="57" t="s">
        <v>150</v>
      </c>
      <c r="E96" s="57" t="s">
        <v>17</v>
      </c>
      <c r="F96" s="57" t="s">
        <v>26</v>
      </c>
      <c r="G96" s="57" t="s">
        <v>24</v>
      </c>
      <c r="H96" s="58">
        <v>12489</v>
      </c>
      <c r="I96" s="59">
        <f t="shared" si="8"/>
        <v>0.48745169977752623</v>
      </c>
      <c r="J96" s="57" t="s">
        <v>20</v>
      </c>
      <c r="K96" s="58">
        <v>11258</v>
      </c>
      <c r="L96" s="59">
        <f t="shared" si="9"/>
        <v>0.51739510087779772</v>
      </c>
      <c r="M96" s="57" t="s">
        <v>21</v>
      </c>
      <c r="N96" s="58">
        <v>25621</v>
      </c>
      <c r="O96" s="58">
        <v>21759</v>
      </c>
      <c r="P96" s="59">
        <f t="shared" si="10"/>
        <v>0.15073572460091331</v>
      </c>
      <c r="Q96" s="63">
        <v>41874</v>
      </c>
      <c r="R96" s="63">
        <v>41902</v>
      </c>
      <c r="S96" s="57">
        <f>R96-Q96</f>
        <v>28</v>
      </c>
      <c r="T96" s="56"/>
    </row>
    <row r="97" spans="1:20" x14ac:dyDescent="0.25">
      <c r="A97" s="57" t="s">
        <v>43</v>
      </c>
      <c r="B97" s="57">
        <v>1994</v>
      </c>
      <c r="C97" s="57" t="s">
        <v>77</v>
      </c>
      <c r="D97" s="57" t="s">
        <v>148</v>
      </c>
      <c r="E97" s="57" t="s">
        <v>23</v>
      </c>
      <c r="F97" s="57" t="s">
        <v>26</v>
      </c>
      <c r="G97" s="57" t="s">
        <v>49</v>
      </c>
      <c r="H97" s="58">
        <v>25856</v>
      </c>
      <c r="I97" s="59">
        <f t="shared" si="8"/>
        <v>0.27013247523924944</v>
      </c>
      <c r="J97" s="57" t="s">
        <v>21</v>
      </c>
      <c r="K97" s="58">
        <v>47791</v>
      </c>
      <c r="L97" s="59">
        <f t="shared" si="9"/>
        <v>0.51399225639922563</v>
      </c>
      <c r="M97" s="57" t="s">
        <v>20</v>
      </c>
      <c r="N97" s="58">
        <v>95716</v>
      </c>
      <c r="O97" s="58">
        <v>92980</v>
      </c>
      <c r="P97" s="59">
        <f t="shared" si="10"/>
        <v>2.8584562664549291E-2</v>
      </c>
      <c r="Q97" s="63">
        <v>41874</v>
      </c>
      <c r="R97" s="63">
        <v>41902</v>
      </c>
      <c r="S97" s="57">
        <f>R97-Q97</f>
        <v>28</v>
      </c>
      <c r="T97" s="56"/>
    </row>
    <row r="98" spans="1:20" x14ac:dyDescent="0.25">
      <c r="A98" s="62" t="s">
        <v>47</v>
      </c>
      <c r="B98" s="62">
        <v>2002</v>
      </c>
      <c r="C98" s="62" t="s">
        <v>274</v>
      </c>
      <c r="D98" s="62" t="s">
        <v>202</v>
      </c>
      <c r="E98" s="57" t="s">
        <v>23</v>
      </c>
      <c r="F98" s="57" t="s">
        <v>26</v>
      </c>
      <c r="G98" s="57" t="s">
        <v>19</v>
      </c>
      <c r="H98" s="58">
        <v>7433</v>
      </c>
      <c r="I98" s="59">
        <f t="shared" si="8"/>
        <v>0.36063267187424192</v>
      </c>
      <c r="J98" s="57" t="s">
        <v>20</v>
      </c>
      <c r="K98" s="58">
        <v>9572</v>
      </c>
      <c r="L98" s="59">
        <f t="shared" si="9"/>
        <v>0.54299977308826863</v>
      </c>
      <c r="M98" s="57" t="s">
        <v>21</v>
      </c>
      <c r="N98" s="58">
        <v>20611</v>
      </c>
      <c r="O98" s="58">
        <v>17628</v>
      </c>
      <c r="P98" s="59">
        <f t="shared" si="10"/>
        <v>0.14472854301101354</v>
      </c>
      <c r="Q98" s="63">
        <v>40614</v>
      </c>
      <c r="R98" s="63">
        <v>40642</v>
      </c>
      <c r="S98" s="62">
        <v>28</v>
      </c>
      <c r="T98" s="56"/>
    </row>
    <row r="99" spans="1:20" x14ac:dyDescent="0.25">
      <c r="A99" s="62" t="s">
        <v>47</v>
      </c>
      <c r="B99" s="62">
        <v>2002</v>
      </c>
      <c r="C99" s="62" t="s">
        <v>286</v>
      </c>
      <c r="D99" s="62" t="s">
        <v>204</v>
      </c>
      <c r="E99" s="57" t="s">
        <v>17</v>
      </c>
      <c r="F99" s="57" t="s">
        <v>26</v>
      </c>
      <c r="G99" s="57" t="s">
        <v>19</v>
      </c>
      <c r="H99" s="58">
        <v>9144</v>
      </c>
      <c r="I99" s="59">
        <f t="shared" si="8"/>
        <v>0.26003867591855306</v>
      </c>
      <c r="J99" s="57" t="s">
        <v>21</v>
      </c>
      <c r="K99" s="58">
        <v>13150</v>
      </c>
      <c r="L99" s="59">
        <f t="shared" si="9"/>
        <v>0.56837828492392806</v>
      </c>
      <c r="M99" s="57" t="s">
        <v>21</v>
      </c>
      <c r="N99" s="58">
        <v>35164</v>
      </c>
      <c r="O99" s="58">
        <v>23136</v>
      </c>
      <c r="P99" s="59">
        <f t="shared" si="10"/>
        <v>0.34205437379137754</v>
      </c>
      <c r="Q99" s="63">
        <v>40614</v>
      </c>
      <c r="R99" s="63">
        <v>40642</v>
      </c>
      <c r="S99" s="62">
        <v>28</v>
      </c>
      <c r="T99" s="56"/>
    </row>
    <row r="100" spans="1:20" x14ac:dyDescent="0.25">
      <c r="A100" s="62" t="s">
        <v>47</v>
      </c>
      <c r="B100" s="62">
        <v>2002</v>
      </c>
      <c r="C100" s="62" t="s">
        <v>285</v>
      </c>
      <c r="D100" s="62" t="s">
        <v>203</v>
      </c>
      <c r="E100" s="57" t="s">
        <v>17</v>
      </c>
      <c r="F100" s="57" t="s">
        <v>26</v>
      </c>
      <c r="G100" s="57" t="s">
        <v>19</v>
      </c>
      <c r="H100" s="58">
        <v>5703</v>
      </c>
      <c r="I100" s="59">
        <f t="shared" ref="I100:I131" si="13">H100/N100</f>
        <v>0.22528145368358682</v>
      </c>
      <c r="J100" s="57" t="s">
        <v>21</v>
      </c>
      <c r="K100" s="58">
        <v>10522</v>
      </c>
      <c r="L100" s="59">
        <f t="shared" ref="L100:L131" si="14">K100/O100</f>
        <v>0.54634196998805751</v>
      </c>
      <c r="M100" s="57" t="s">
        <v>21</v>
      </c>
      <c r="N100" s="58">
        <v>25315</v>
      </c>
      <c r="O100" s="58">
        <v>19259</v>
      </c>
      <c r="P100" s="59">
        <f t="shared" ref="P100:P131" si="15">(N100-O100)/N100</f>
        <v>0.23922575548094016</v>
      </c>
      <c r="Q100" s="63">
        <v>40614</v>
      </c>
      <c r="R100" s="63">
        <v>40642</v>
      </c>
      <c r="S100" s="62">
        <v>28</v>
      </c>
      <c r="T100" s="56"/>
    </row>
    <row r="101" spans="1:20" x14ac:dyDescent="0.25">
      <c r="A101" s="62" t="s">
        <v>47</v>
      </c>
      <c r="B101" s="62">
        <v>2002</v>
      </c>
      <c r="C101" s="62" t="s">
        <v>36</v>
      </c>
      <c r="D101" s="62" t="s">
        <v>201</v>
      </c>
      <c r="E101" s="57" t="s">
        <v>23</v>
      </c>
      <c r="F101" s="57" t="s">
        <v>26</v>
      </c>
      <c r="G101" s="57" t="s">
        <v>24</v>
      </c>
      <c r="H101" s="58">
        <v>316052</v>
      </c>
      <c r="I101" s="59">
        <f t="shared" si="13"/>
        <v>0.33106410169118689</v>
      </c>
      <c r="J101" s="57" t="s">
        <v>21</v>
      </c>
      <c r="K101" s="58">
        <v>370878</v>
      </c>
      <c r="L101" s="59">
        <f t="shared" si="14"/>
        <v>0.59790005174907024</v>
      </c>
      <c r="M101" s="57" t="s">
        <v>20</v>
      </c>
      <c r="N101" s="58">
        <v>954655</v>
      </c>
      <c r="O101" s="58">
        <v>620301</v>
      </c>
      <c r="P101" s="59">
        <f t="shared" si="15"/>
        <v>0.35023542536308927</v>
      </c>
      <c r="Q101" s="63">
        <v>40614</v>
      </c>
      <c r="R101" s="63">
        <v>40642</v>
      </c>
      <c r="S101" s="62">
        <v>28</v>
      </c>
      <c r="T101" s="56"/>
    </row>
    <row r="102" spans="1:20" x14ac:dyDescent="0.25">
      <c r="A102" s="62" t="s">
        <v>47</v>
      </c>
      <c r="B102" s="62">
        <v>2000</v>
      </c>
      <c r="C102" s="62" t="s">
        <v>277</v>
      </c>
      <c r="D102" s="62" t="s">
        <v>208</v>
      </c>
      <c r="E102" s="57" t="s">
        <v>17</v>
      </c>
      <c r="F102" s="57" t="s">
        <v>26</v>
      </c>
      <c r="G102" s="57" t="s">
        <v>19</v>
      </c>
      <c r="H102" s="58">
        <v>5551</v>
      </c>
      <c r="I102" s="59">
        <f t="shared" si="13"/>
        <v>0.32861709685058016</v>
      </c>
      <c r="J102" s="57" t="s">
        <v>20</v>
      </c>
      <c r="K102" s="58">
        <v>2240</v>
      </c>
      <c r="L102" s="59">
        <f t="shared" si="14"/>
        <v>0.62032677928551649</v>
      </c>
      <c r="M102" s="57" t="s">
        <v>20</v>
      </c>
      <c r="N102" s="58">
        <v>16892</v>
      </c>
      <c r="O102" s="58">
        <v>3611</v>
      </c>
      <c r="P102" s="59">
        <f t="shared" si="15"/>
        <v>0.78623016812692403</v>
      </c>
      <c r="Q102" s="63">
        <v>40616</v>
      </c>
      <c r="R102" s="63">
        <v>40644</v>
      </c>
      <c r="S102" s="62">
        <v>28</v>
      </c>
      <c r="T102" s="56"/>
    </row>
    <row r="103" spans="1:20" x14ac:dyDescent="0.25">
      <c r="A103" s="61" t="s">
        <v>47</v>
      </c>
      <c r="B103" s="62">
        <v>2000</v>
      </c>
      <c r="C103" s="61" t="s">
        <v>36</v>
      </c>
      <c r="D103" s="61" t="s">
        <v>205</v>
      </c>
      <c r="E103" s="57" t="s">
        <v>23</v>
      </c>
      <c r="F103" s="57" t="s">
        <v>26</v>
      </c>
      <c r="G103" s="57" t="s">
        <v>19</v>
      </c>
      <c r="H103" s="58">
        <v>220531</v>
      </c>
      <c r="I103" s="59">
        <f t="shared" si="13"/>
        <v>0.35682780179667073</v>
      </c>
      <c r="J103" s="57" t="s">
        <v>20</v>
      </c>
      <c r="K103" s="58">
        <v>143366</v>
      </c>
      <c r="L103" s="59">
        <f t="shared" si="14"/>
        <v>0.58433258610148764</v>
      </c>
      <c r="M103" s="57" t="s">
        <v>20</v>
      </c>
      <c r="N103" s="58">
        <v>618032</v>
      </c>
      <c r="O103" s="58">
        <v>245350</v>
      </c>
      <c r="P103" s="59">
        <f t="shared" si="15"/>
        <v>0.60301408341315665</v>
      </c>
      <c r="Q103" s="63">
        <v>40616</v>
      </c>
      <c r="R103" s="63">
        <v>40644</v>
      </c>
      <c r="S103" s="62">
        <v>28</v>
      </c>
      <c r="T103" s="56"/>
    </row>
    <row r="104" spans="1:20" x14ac:dyDescent="0.25">
      <c r="A104" s="62" t="s">
        <v>47</v>
      </c>
      <c r="B104" s="62">
        <v>2000</v>
      </c>
      <c r="C104" s="62" t="s">
        <v>276</v>
      </c>
      <c r="D104" s="62" t="s">
        <v>206</v>
      </c>
      <c r="E104" s="57" t="s">
        <v>17</v>
      </c>
      <c r="F104" s="57" t="s">
        <v>26</v>
      </c>
      <c r="G104" s="57" t="s">
        <v>19</v>
      </c>
      <c r="H104" s="58">
        <v>23894</v>
      </c>
      <c r="I104" s="59">
        <f t="shared" si="13"/>
        <v>0.37738888713396723</v>
      </c>
      <c r="J104" s="57" t="s">
        <v>20</v>
      </c>
      <c r="K104" s="58">
        <v>29968</v>
      </c>
      <c r="L104" s="59">
        <f t="shared" si="14"/>
        <v>0.59953986195858755</v>
      </c>
      <c r="M104" s="57" t="s">
        <v>21</v>
      </c>
      <c r="N104" s="58">
        <v>63314</v>
      </c>
      <c r="O104" s="58">
        <v>49985</v>
      </c>
      <c r="P104" s="59">
        <f t="shared" si="15"/>
        <v>0.21052215939602614</v>
      </c>
      <c r="Q104" s="63">
        <v>40616</v>
      </c>
      <c r="R104" s="63">
        <v>40644</v>
      </c>
      <c r="S104" s="62">
        <v>28</v>
      </c>
      <c r="T104" s="56"/>
    </row>
    <row r="105" spans="1:20" x14ac:dyDescent="0.25">
      <c r="A105" s="62" t="s">
        <v>47</v>
      </c>
      <c r="B105" s="62">
        <v>2000</v>
      </c>
      <c r="C105" s="62" t="s">
        <v>282</v>
      </c>
      <c r="D105" s="62" t="s">
        <v>207</v>
      </c>
      <c r="E105" s="57" t="s">
        <v>17</v>
      </c>
      <c r="F105" s="57" t="s">
        <v>26</v>
      </c>
      <c r="G105" s="57" t="s">
        <v>19</v>
      </c>
      <c r="H105" s="58">
        <v>14171</v>
      </c>
      <c r="I105" s="59">
        <f t="shared" si="13"/>
        <v>0.39599284636450011</v>
      </c>
      <c r="J105" s="57" t="s">
        <v>21</v>
      </c>
      <c r="K105" s="58">
        <v>8385</v>
      </c>
      <c r="L105" s="59">
        <f t="shared" si="14"/>
        <v>0.61204379562043798</v>
      </c>
      <c r="M105" s="57" t="s">
        <v>20</v>
      </c>
      <c r="N105" s="58">
        <v>35786</v>
      </c>
      <c r="O105" s="58">
        <v>13700</v>
      </c>
      <c r="P105" s="59">
        <f t="shared" si="15"/>
        <v>0.61716872519979882</v>
      </c>
      <c r="Q105" s="63">
        <v>40616</v>
      </c>
      <c r="R105" s="63">
        <v>40644</v>
      </c>
      <c r="S105" s="62">
        <v>28</v>
      </c>
      <c r="T105" s="56"/>
    </row>
    <row r="106" spans="1:20" x14ac:dyDescent="0.25">
      <c r="A106" s="61" t="s">
        <v>47</v>
      </c>
      <c r="B106" s="62">
        <v>1996</v>
      </c>
      <c r="C106" s="62" t="s">
        <v>275</v>
      </c>
      <c r="D106" s="62" t="s">
        <v>219</v>
      </c>
      <c r="E106" s="57" t="s">
        <v>17</v>
      </c>
      <c r="F106" s="57" t="s">
        <v>26</v>
      </c>
      <c r="G106" s="57" t="s">
        <v>49</v>
      </c>
      <c r="H106" s="58">
        <v>7094</v>
      </c>
      <c r="I106" s="59">
        <f t="shared" si="13"/>
        <v>0.31010666200384684</v>
      </c>
      <c r="J106" s="57" t="s">
        <v>21</v>
      </c>
      <c r="K106" s="58">
        <v>7405</v>
      </c>
      <c r="L106" s="59">
        <f t="shared" si="14"/>
        <v>0.66832129963898912</v>
      </c>
      <c r="M106" s="57" t="s">
        <v>20</v>
      </c>
      <c r="N106" s="58">
        <v>22876</v>
      </c>
      <c r="O106" s="58">
        <v>11080</v>
      </c>
      <c r="P106" s="59">
        <f t="shared" si="15"/>
        <v>0.5156495890890016</v>
      </c>
      <c r="Q106" s="65">
        <v>40614</v>
      </c>
      <c r="R106" s="65">
        <v>40642</v>
      </c>
      <c r="S106" s="62">
        <v>28</v>
      </c>
      <c r="T106" s="56"/>
    </row>
    <row r="107" spans="1:20" x14ac:dyDescent="0.25">
      <c r="A107" s="62" t="s">
        <v>47</v>
      </c>
      <c r="B107" s="62">
        <v>1996</v>
      </c>
      <c r="C107" s="62" t="s">
        <v>281</v>
      </c>
      <c r="D107" s="62" t="s">
        <v>217</v>
      </c>
      <c r="E107" s="57" t="s">
        <v>23</v>
      </c>
      <c r="F107" s="57" t="s">
        <v>26</v>
      </c>
      <c r="G107" s="57" t="s">
        <v>49</v>
      </c>
      <c r="H107" s="58">
        <v>17837</v>
      </c>
      <c r="I107" s="59">
        <f t="shared" si="13"/>
        <v>0.39874365680817292</v>
      </c>
      <c r="J107" s="57" t="s">
        <v>20</v>
      </c>
      <c r="K107" s="58">
        <v>9384</v>
      </c>
      <c r="L107" s="59">
        <f t="shared" si="14"/>
        <v>0.50683229813664599</v>
      </c>
      <c r="M107" s="57" t="s">
        <v>20</v>
      </c>
      <c r="N107" s="58">
        <v>44733</v>
      </c>
      <c r="O107" s="58">
        <v>18515</v>
      </c>
      <c r="P107" s="59">
        <f t="shared" si="15"/>
        <v>0.58609974739006998</v>
      </c>
      <c r="Q107" s="65">
        <v>40614</v>
      </c>
      <c r="R107" s="65">
        <v>40642</v>
      </c>
      <c r="S107" s="62">
        <v>28</v>
      </c>
      <c r="T107" s="56"/>
    </row>
    <row r="108" spans="1:20" x14ac:dyDescent="0.25">
      <c r="A108" s="61" t="s">
        <v>47</v>
      </c>
      <c r="B108" s="62">
        <v>1996</v>
      </c>
      <c r="C108" s="62" t="s">
        <v>39</v>
      </c>
      <c r="D108" s="62" t="s">
        <v>218</v>
      </c>
      <c r="E108" s="57" t="s">
        <v>17</v>
      </c>
      <c r="F108" s="57" t="s">
        <v>26</v>
      </c>
      <c r="G108" s="57" t="s">
        <v>49</v>
      </c>
      <c r="H108" s="58">
        <v>10133</v>
      </c>
      <c r="I108" s="59">
        <f t="shared" si="13"/>
        <v>0.46762656329318381</v>
      </c>
      <c r="J108" s="57" t="s">
        <v>20</v>
      </c>
      <c r="K108" s="58">
        <v>4403</v>
      </c>
      <c r="L108" s="59">
        <f t="shared" si="14"/>
        <v>0.54716043245930157</v>
      </c>
      <c r="M108" s="57" t="s">
        <v>20</v>
      </c>
      <c r="N108" s="58">
        <v>21669</v>
      </c>
      <c r="O108" s="58">
        <v>8047</v>
      </c>
      <c r="P108" s="59">
        <f t="shared" si="15"/>
        <v>0.62863999261617975</v>
      </c>
      <c r="Q108" s="65">
        <v>40614</v>
      </c>
      <c r="R108" s="65">
        <v>40642</v>
      </c>
      <c r="S108" s="62">
        <v>28</v>
      </c>
      <c r="T108" s="56"/>
    </row>
    <row r="109" spans="1:20" x14ac:dyDescent="0.25">
      <c r="A109" s="62" t="s">
        <v>47</v>
      </c>
      <c r="B109" s="62">
        <v>1996</v>
      </c>
      <c r="C109" s="62" t="s">
        <v>283</v>
      </c>
      <c r="D109" s="62" t="s">
        <v>222</v>
      </c>
      <c r="E109" s="57" t="s">
        <v>17</v>
      </c>
      <c r="F109" s="57" t="s">
        <v>26</v>
      </c>
      <c r="G109" s="57" t="s">
        <v>49</v>
      </c>
      <c r="H109" s="58">
        <v>6274</v>
      </c>
      <c r="I109" s="59">
        <f t="shared" si="13"/>
        <v>0.3941697556072124</v>
      </c>
      <c r="J109" s="57" t="s">
        <v>20</v>
      </c>
      <c r="K109" s="58">
        <v>3432</v>
      </c>
      <c r="L109" s="59">
        <f t="shared" si="14"/>
        <v>0.56438085841144547</v>
      </c>
      <c r="M109" s="57" t="s">
        <v>20</v>
      </c>
      <c r="N109" s="58">
        <v>15917</v>
      </c>
      <c r="O109" s="58">
        <v>6081</v>
      </c>
      <c r="P109" s="59">
        <f t="shared" si="15"/>
        <v>0.61795564490796007</v>
      </c>
      <c r="Q109" s="65">
        <v>40614</v>
      </c>
      <c r="R109" s="65">
        <v>40642</v>
      </c>
      <c r="S109" s="62">
        <v>28</v>
      </c>
      <c r="T109" s="56"/>
    </row>
    <row r="110" spans="1:20" x14ac:dyDescent="0.25">
      <c r="A110" s="61" t="s">
        <v>47</v>
      </c>
      <c r="B110" s="62">
        <v>1996</v>
      </c>
      <c r="C110" s="62" t="s">
        <v>282</v>
      </c>
      <c r="D110" s="62" t="s">
        <v>220</v>
      </c>
      <c r="E110" s="57" t="s">
        <v>17</v>
      </c>
      <c r="F110" s="57" t="s">
        <v>26</v>
      </c>
      <c r="G110" s="57" t="s">
        <v>49</v>
      </c>
      <c r="H110" s="58">
        <v>12981</v>
      </c>
      <c r="I110" s="59">
        <f t="shared" si="13"/>
        <v>0.45992772108843538</v>
      </c>
      <c r="J110" s="57" t="s">
        <v>20</v>
      </c>
      <c r="K110" s="58">
        <v>10655</v>
      </c>
      <c r="L110" s="59">
        <f t="shared" si="14"/>
        <v>0.70214168039538716</v>
      </c>
      <c r="M110" s="57" t="s">
        <v>20</v>
      </c>
      <c r="N110" s="58">
        <v>28224</v>
      </c>
      <c r="O110" s="58">
        <v>15175</v>
      </c>
      <c r="P110" s="59">
        <f t="shared" si="15"/>
        <v>0.46233701814058958</v>
      </c>
      <c r="Q110" s="65">
        <v>40614</v>
      </c>
      <c r="R110" s="65">
        <v>40642</v>
      </c>
      <c r="S110" s="62">
        <v>28</v>
      </c>
      <c r="T110" s="56"/>
    </row>
    <row r="111" spans="1:20" x14ac:dyDescent="0.25">
      <c r="A111" s="61" t="s">
        <v>47</v>
      </c>
      <c r="B111" s="62">
        <v>1996</v>
      </c>
      <c r="C111" s="62" t="s">
        <v>39</v>
      </c>
      <c r="D111" s="62" t="s">
        <v>216</v>
      </c>
      <c r="E111" s="57" t="s">
        <v>23</v>
      </c>
      <c r="F111" s="57" t="s">
        <v>26</v>
      </c>
      <c r="G111" s="57" t="s">
        <v>19</v>
      </c>
      <c r="H111" s="58">
        <v>36142</v>
      </c>
      <c r="I111" s="59">
        <f t="shared" si="13"/>
        <v>0.42494003668344071</v>
      </c>
      <c r="J111" s="57" t="s">
        <v>20</v>
      </c>
      <c r="K111" s="58">
        <v>31659</v>
      </c>
      <c r="L111" s="59">
        <f t="shared" si="14"/>
        <v>0.55814322485102785</v>
      </c>
      <c r="M111" s="57" t="s">
        <v>21</v>
      </c>
      <c r="N111" s="58">
        <v>85052</v>
      </c>
      <c r="O111" s="58">
        <v>56722</v>
      </c>
      <c r="P111" s="59">
        <f t="shared" si="15"/>
        <v>0.33309034473028265</v>
      </c>
      <c r="Q111" s="65">
        <v>40614</v>
      </c>
      <c r="R111" s="65">
        <v>40642</v>
      </c>
      <c r="S111" s="62">
        <v>28</v>
      </c>
      <c r="T111" s="56"/>
    </row>
    <row r="112" spans="1:20" x14ac:dyDescent="0.25">
      <c r="A112" s="62" t="s">
        <v>47</v>
      </c>
      <c r="B112" s="62">
        <v>1996</v>
      </c>
      <c r="C112" s="62" t="s">
        <v>287</v>
      </c>
      <c r="D112" s="62" t="s">
        <v>221</v>
      </c>
      <c r="E112" s="57" t="s">
        <v>17</v>
      </c>
      <c r="F112" s="57" t="s">
        <v>26</v>
      </c>
      <c r="G112" s="57" t="s">
        <v>19</v>
      </c>
      <c r="H112" s="58">
        <v>11112</v>
      </c>
      <c r="I112" s="59">
        <f t="shared" si="13"/>
        <v>0.31974218053117714</v>
      </c>
      <c r="J112" s="57" t="s">
        <v>21</v>
      </c>
      <c r="K112" s="58">
        <v>11244</v>
      </c>
      <c r="L112" s="59">
        <f t="shared" si="14"/>
        <v>0.5406029136016155</v>
      </c>
      <c r="M112" s="57" t="s">
        <v>21</v>
      </c>
      <c r="N112" s="58">
        <v>34753</v>
      </c>
      <c r="O112" s="58">
        <v>20799</v>
      </c>
      <c r="P112" s="59">
        <f t="shared" si="15"/>
        <v>0.40151929329842029</v>
      </c>
      <c r="Q112" s="65">
        <v>40614</v>
      </c>
      <c r="R112" s="65">
        <v>40642</v>
      </c>
      <c r="S112" s="62">
        <v>28</v>
      </c>
      <c r="T112" s="56"/>
    </row>
    <row r="113" spans="1:23" x14ac:dyDescent="0.25">
      <c r="A113" s="62" t="s">
        <v>47</v>
      </c>
      <c r="B113" s="62">
        <v>1996</v>
      </c>
      <c r="C113" s="62" t="s">
        <v>279</v>
      </c>
      <c r="D113" s="62" t="s">
        <v>230</v>
      </c>
      <c r="E113" s="57" t="s">
        <v>23</v>
      </c>
      <c r="F113" s="57" t="s">
        <v>26</v>
      </c>
      <c r="G113" s="57" t="s">
        <v>211</v>
      </c>
      <c r="H113" s="58">
        <v>21726</v>
      </c>
      <c r="I113" s="59">
        <f t="shared" si="13"/>
        <v>0.34170585552287636</v>
      </c>
      <c r="J113" s="57" t="s">
        <v>20</v>
      </c>
      <c r="K113" s="58">
        <v>24940</v>
      </c>
      <c r="L113" s="59">
        <f t="shared" si="14"/>
        <v>0.52041817081568353</v>
      </c>
      <c r="M113" s="57" t="s">
        <v>21</v>
      </c>
      <c r="N113" s="58">
        <v>63581</v>
      </c>
      <c r="O113" s="58">
        <v>47923</v>
      </c>
      <c r="P113" s="59">
        <f t="shared" si="15"/>
        <v>0.24626853934351456</v>
      </c>
      <c r="Q113" s="65">
        <v>40614</v>
      </c>
      <c r="R113" s="65">
        <v>40642</v>
      </c>
      <c r="S113" s="62">
        <v>28</v>
      </c>
      <c r="T113" s="56"/>
    </row>
    <row r="114" spans="1:23" x14ac:dyDescent="0.25">
      <c r="A114" s="62" t="s">
        <v>47</v>
      </c>
      <c r="B114" s="62">
        <v>1996</v>
      </c>
      <c r="C114" s="62" t="s">
        <v>280</v>
      </c>
      <c r="D114" s="62" t="s">
        <v>231</v>
      </c>
      <c r="E114" s="57" t="s">
        <v>23</v>
      </c>
      <c r="F114" s="57" t="s">
        <v>26</v>
      </c>
      <c r="G114" s="57" t="s">
        <v>211</v>
      </c>
      <c r="H114" s="58">
        <v>22119</v>
      </c>
      <c r="I114" s="59">
        <f t="shared" si="13"/>
        <v>0.42450820458689187</v>
      </c>
      <c r="J114" s="57" t="s">
        <v>20</v>
      </c>
      <c r="K114" s="58">
        <v>21161</v>
      </c>
      <c r="L114" s="59">
        <f t="shared" si="14"/>
        <v>0.51214966842538356</v>
      </c>
      <c r="M114" s="57" t="s">
        <v>21</v>
      </c>
      <c r="N114" s="58">
        <v>52105</v>
      </c>
      <c r="O114" s="58">
        <v>41318</v>
      </c>
      <c r="P114" s="59">
        <f t="shared" si="15"/>
        <v>0.20702427790039343</v>
      </c>
      <c r="Q114" s="65">
        <v>40614</v>
      </c>
      <c r="R114" s="65">
        <v>40642</v>
      </c>
      <c r="S114" s="62">
        <v>28</v>
      </c>
      <c r="T114" s="56"/>
      <c r="U114" s="6" t="s">
        <v>256</v>
      </c>
      <c r="V114" s="6" t="s">
        <v>257</v>
      </c>
      <c r="W114" s="6" t="s">
        <v>258</v>
      </c>
    </row>
    <row r="115" spans="1:23" x14ac:dyDescent="0.25">
      <c r="A115" s="82" t="s">
        <v>47</v>
      </c>
      <c r="B115" s="83">
        <v>1996</v>
      </c>
      <c r="C115" s="83" t="s">
        <v>36</v>
      </c>
      <c r="D115" s="83" t="s">
        <v>215</v>
      </c>
      <c r="E115" s="71" t="s">
        <v>23</v>
      </c>
      <c r="F115" s="71" t="s">
        <v>26</v>
      </c>
      <c r="G115" s="71" t="s">
        <v>211</v>
      </c>
      <c r="H115" s="72">
        <v>322218</v>
      </c>
      <c r="I115" s="73">
        <f t="shared" si="13"/>
        <v>0.36178944401840063</v>
      </c>
      <c r="J115" s="71" t="s">
        <v>20</v>
      </c>
      <c r="K115" s="72">
        <v>246614</v>
      </c>
      <c r="L115" s="73">
        <f t="shared" si="14"/>
        <v>0.51175878562757449</v>
      </c>
      <c r="M115" s="71" t="s">
        <v>20</v>
      </c>
      <c r="N115" s="72">
        <v>890623</v>
      </c>
      <c r="O115" s="72">
        <v>481895</v>
      </c>
      <c r="P115" s="73">
        <f t="shared" si="15"/>
        <v>0.4589236972321622</v>
      </c>
      <c r="Q115" s="75">
        <v>40614</v>
      </c>
      <c r="R115" s="75">
        <v>40642</v>
      </c>
      <c r="S115" s="83">
        <v>28</v>
      </c>
      <c r="T115" s="56"/>
      <c r="U115" s="96">
        <f>SUM(N78:N115)</f>
        <v>4448172</v>
      </c>
      <c r="V115" s="96">
        <f>SUM(O78:O115)</f>
        <v>2751993</v>
      </c>
      <c r="W115" s="8">
        <f t="shared" ref="W115:W117" si="16">(U115-V115)/U115</f>
        <v>0.38132046152891569</v>
      </c>
    </row>
    <row r="116" spans="1:23" x14ac:dyDescent="0.25">
      <c r="A116" s="84" t="s">
        <v>27</v>
      </c>
      <c r="B116" s="76">
        <v>2012</v>
      </c>
      <c r="C116" s="84" t="s">
        <v>56</v>
      </c>
      <c r="D116" s="84" t="s">
        <v>57</v>
      </c>
      <c r="E116" s="77" t="s">
        <v>23</v>
      </c>
      <c r="F116" s="77" t="s">
        <v>26</v>
      </c>
      <c r="G116" s="77" t="s">
        <v>19</v>
      </c>
      <c r="H116" s="78">
        <v>23848</v>
      </c>
      <c r="I116" s="79">
        <f t="shared" si="13"/>
        <v>0.43022857245945412</v>
      </c>
      <c r="J116" s="77" t="s">
        <v>20</v>
      </c>
      <c r="K116" s="78">
        <v>15266</v>
      </c>
      <c r="L116" s="79">
        <f t="shared" si="14"/>
        <v>0.60673264178689246</v>
      </c>
      <c r="M116" s="77" t="s">
        <v>20</v>
      </c>
      <c r="N116" s="78">
        <v>55431</v>
      </c>
      <c r="O116" s="78">
        <v>25161</v>
      </c>
      <c r="P116" s="79">
        <f t="shared" si="15"/>
        <v>0.54608432104778915</v>
      </c>
      <c r="Q116" s="81">
        <v>41416</v>
      </c>
      <c r="R116" s="81">
        <v>41447</v>
      </c>
      <c r="S116" s="76">
        <v>31</v>
      </c>
      <c r="T116" s="56"/>
      <c r="U116" s="6" t="s">
        <v>256</v>
      </c>
      <c r="V116" s="6" t="s">
        <v>257</v>
      </c>
      <c r="W116" s="6" t="s">
        <v>258</v>
      </c>
    </row>
    <row r="117" spans="1:23" x14ac:dyDescent="0.25">
      <c r="A117" s="85" t="s">
        <v>27</v>
      </c>
      <c r="B117" s="83">
        <v>2012</v>
      </c>
      <c r="C117" s="85" t="s">
        <v>54</v>
      </c>
      <c r="D117" s="85" t="s">
        <v>55</v>
      </c>
      <c r="E117" s="71" t="s">
        <v>23</v>
      </c>
      <c r="F117" s="71" t="s">
        <v>26</v>
      </c>
      <c r="G117" s="71" t="s">
        <v>19</v>
      </c>
      <c r="H117" s="72">
        <v>27936</v>
      </c>
      <c r="I117" s="73">
        <f t="shared" si="13"/>
        <v>0.49530158505017552</v>
      </c>
      <c r="J117" s="71" t="s">
        <v>20</v>
      </c>
      <c r="K117" s="72">
        <v>10028</v>
      </c>
      <c r="L117" s="73">
        <f t="shared" si="14"/>
        <v>0.50736149759676197</v>
      </c>
      <c r="M117" s="71" t="s">
        <v>20</v>
      </c>
      <c r="N117" s="72">
        <v>56402</v>
      </c>
      <c r="O117" s="72">
        <v>19765</v>
      </c>
      <c r="P117" s="73">
        <f t="shared" si="15"/>
        <v>0.64956916421403499</v>
      </c>
      <c r="Q117" s="74">
        <v>41416</v>
      </c>
      <c r="R117" s="74">
        <v>41447</v>
      </c>
      <c r="S117" s="83">
        <v>31</v>
      </c>
      <c r="T117" s="56"/>
      <c r="U117" s="96">
        <f>SUM(N116:N117)</f>
        <v>111833</v>
      </c>
      <c r="V117" s="96">
        <f>SUM(O116:O117)</f>
        <v>44926</v>
      </c>
      <c r="W117" s="8">
        <f t="shared" si="16"/>
        <v>0.5982760008226552</v>
      </c>
    </row>
    <row r="118" spans="1:23" x14ac:dyDescent="0.25">
      <c r="A118" s="86" t="s">
        <v>289</v>
      </c>
      <c r="B118" s="76">
        <v>2010</v>
      </c>
      <c r="C118" s="86" t="s">
        <v>290</v>
      </c>
      <c r="D118" s="86" t="s">
        <v>291</v>
      </c>
      <c r="E118" s="77" t="s">
        <v>17</v>
      </c>
      <c r="F118" s="77" t="s">
        <v>26</v>
      </c>
      <c r="G118" s="77" t="s">
        <v>19</v>
      </c>
      <c r="H118" s="78">
        <v>10396</v>
      </c>
      <c r="I118" s="79">
        <f t="shared" si="13"/>
        <v>0.49615806805708013</v>
      </c>
      <c r="J118" s="77" t="s">
        <v>20</v>
      </c>
      <c r="K118" s="78">
        <v>19657</v>
      </c>
      <c r="L118" s="79">
        <f t="shared" si="14"/>
        <v>0.65076474872541878</v>
      </c>
      <c r="M118" s="77" t="s">
        <v>21</v>
      </c>
      <c r="N118" s="78">
        <v>20953</v>
      </c>
      <c r="O118" s="78">
        <v>30206</v>
      </c>
      <c r="P118" s="79">
        <f t="shared" si="15"/>
        <v>-0.44160740705388252</v>
      </c>
      <c r="Q118" s="87">
        <v>40783</v>
      </c>
      <c r="R118" s="87">
        <v>40818</v>
      </c>
      <c r="S118" s="88">
        <v>35</v>
      </c>
      <c r="T118" s="56"/>
    </row>
    <row r="119" spans="1:23" x14ac:dyDescent="0.25">
      <c r="A119" s="62" t="s">
        <v>47</v>
      </c>
      <c r="B119" s="62">
        <v>2008</v>
      </c>
      <c r="C119" s="61" t="s">
        <v>292</v>
      </c>
      <c r="D119" s="61" t="s">
        <v>193</v>
      </c>
      <c r="E119" s="57" t="s">
        <v>23</v>
      </c>
      <c r="F119" s="57" t="s">
        <v>26</v>
      </c>
      <c r="G119" s="57" t="s">
        <v>19</v>
      </c>
      <c r="H119" s="58">
        <v>20043</v>
      </c>
      <c r="I119" s="59">
        <f t="shared" si="13"/>
        <v>0.4486200953510755</v>
      </c>
      <c r="J119" s="57" t="s">
        <v>20</v>
      </c>
      <c r="K119" s="58">
        <v>1981</v>
      </c>
      <c r="L119" s="59">
        <f t="shared" si="14"/>
        <v>0.72457937088515001</v>
      </c>
      <c r="M119" s="57" t="s">
        <v>20</v>
      </c>
      <c r="N119" s="58">
        <v>44677</v>
      </c>
      <c r="O119" s="58">
        <v>2734</v>
      </c>
      <c r="P119" s="59">
        <f t="shared" si="15"/>
        <v>0.93880520178167737</v>
      </c>
      <c r="Q119" s="63">
        <v>40606</v>
      </c>
      <c r="R119" s="63">
        <v>40641</v>
      </c>
      <c r="S119" s="62">
        <v>35</v>
      </c>
      <c r="T119" s="56"/>
    </row>
    <row r="120" spans="1:23" x14ac:dyDescent="0.25">
      <c r="A120" s="61" t="s">
        <v>47</v>
      </c>
      <c r="B120" s="62">
        <v>2008</v>
      </c>
      <c r="C120" s="61" t="s">
        <v>296</v>
      </c>
      <c r="D120" s="61" t="s">
        <v>192</v>
      </c>
      <c r="E120" s="57" t="s">
        <v>17</v>
      </c>
      <c r="F120" s="57" t="s">
        <v>26</v>
      </c>
      <c r="G120" s="57" t="s">
        <v>19</v>
      </c>
      <c r="H120" s="58">
        <v>11634</v>
      </c>
      <c r="I120" s="59">
        <f t="shared" si="13"/>
        <v>0.20714336585713269</v>
      </c>
      <c r="J120" s="57" t="s">
        <v>21</v>
      </c>
      <c r="K120" s="58">
        <v>15511</v>
      </c>
      <c r="L120" s="59">
        <f t="shared" si="14"/>
        <v>0.68523590740413498</v>
      </c>
      <c r="M120" s="57" t="s">
        <v>21</v>
      </c>
      <c r="N120" s="58">
        <v>56164</v>
      </c>
      <c r="O120" s="58">
        <v>22636</v>
      </c>
      <c r="P120" s="59">
        <f t="shared" si="15"/>
        <v>0.59696602806067944</v>
      </c>
      <c r="Q120" s="63">
        <v>40606</v>
      </c>
      <c r="R120" s="63">
        <v>40641</v>
      </c>
      <c r="S120" s="62">
        <v>35</v>
      </c>
      <c r="T120" s="56"/>
    </row>
    <row r="121" spans="1:23" x14ac:dyDescent="0.25">
      <c r="A121" s="61" t="s">
        <v>47</v>
      </c>
      <c r="B121" s="62">
        <v>2006</v>
      </c>
      <c r="C121" s="61" t="s">
        <v>36</v>
      </c>
      <c r="D121" s="61" t="s">
        <v>229</v>
      </c>
      <c r="E121" s="57" t="s">
        <v>23</v>
      </c>
      <c r="F121" s="57" t="s">
        <v>18</v>
      </c>
      <c r="G121" s="57" t="s">
        <v>19</v>
      </c>
      <c r="H121" s="58">
        <v>215776</v>
      </c>
      <c r="I121" s="59">
        <f t="shared" si="13"/>
        <v>0.43087552542508262</v>
      </c>
      <c r="J121" s="57" t="s">
        <v>20</v>
      </c>
      <c r="K121" s="58">
        <v>124663</v>
      </c>
      <c r="L121" s="59">
        <f t="shared" si="14"/>
        <v>0.60150444869048303</v>
      </c>
      <c r="M121" s="57" t="s">
        <v>20</v>
      </c>
      <c r="N121" s="58">
        <v>500785</v>
      </c>
      <c r="O121" s="58">
        <v>207252</v>
      </c>
      <c r="P121" s="59">
        <f t="shared" si="15"/>
        <v>0.58614575117066203</v>
      </c>
      <c r="Q121" s="63">
        <v>40609</v>
      </c>
      <c r="R121" s="63">
        <v>40644</v>
      </c>
      <c r="S121" s="62">
        <v>35</v>
      </c>
      <c r="T121" s="56"/>
    </row>
    <row r="122" spans="1:23" x14ac:dyDescent="0.25">
      <c r="A122" s="61" t="s">
        <v>47</v>
      </c>
      <c r="B122" s="62">
        <v>2006</v>
      </c>
      <c r="C122" s="61" t="s">
        <v>266</v>
      </c>
      <c r="D122" s="61" t="s">
        <v>194</v>
      </c>
      <c r="E122" s="57" t="s">
        <v>23</v>
      </c>
      <c r="F122" s="57" t="s">
        <v>26</v>
      </c>
      <c r="G122" s="57" t="s">
        <v>19</v>
      </c>
      <c r="H122" s="58">
        <v>3703</v>
      </c>
      <c r="I122" s="59">
        <f t="shared" si="13"/>
        <v>0.36739755928167478</v>
      </c>
      <c r="J122" s="57" t="s">
        <v>20</v>
      </c>
      <c r="K122" s="58">
        <v>2611</v>
      </c>
      <c r="L122" s="59">
        <f t="shared" si="14"/>
        <v>0.70777988614800758</v>
      </c>
      <c r="M122" s="57" t="s">
        <v>20</v>
      </c>
      <c r="N122" s="58">
        <v>10079</v>
      </c>
      <c r="O122" s="58">
        <v>3689</v>
      </c>
      <c r="P122" s="59">
        <f t="shared" si="15"/>
        <v>0.63399146740748091</v>
      </c>
      <c r="Q122" s="63">
        <v>40609</v>
      </c>
      <c r="R122" s="63">
        <v>40644</v>
      </c>
      <c r="S122" s="62">
        <v>35</v>
      </c>
      <c r="T122" s="56"/>
    </row>
    <row r="123" spans="1:23" x14ac:dyDescent="0.25">
      <c r="A123" s="61" t="s">
        <v>47</v>
      </c>
      <c r="B123" s="62">
        <v>2006</v>
      </c>
      <c r="C123" s="61" t="s">
        <v>293</v>
      </c>
      <c r="D123" s="61" t="s">
        <v>195</v>
      </c>
      <c r="E123" s="57" t="s">
        <v>17</v>
      </c>
      <c r="F123" s="57" t="s">
        <v>26</v>
      </c>
      <c r="G123" s="57" t="s">
        <v>19</v>
      </c>
      <c r="H123" s="58">
        <v>1614</v>
      </c>
      <c r="I123" s="59">
        <f t="shared" si="13"/>
        <v>0.44511858797573084</v>
      </c>
      <c r="J123" s="57" t="s">
        <v>20</v>
      </c>
      <c r="K123" s="58">
        <v>1129</v>
      </c>
      <c r="L123" s="59">
        <f t="shared" si="14"/>
        <v>0.60829741379310343</v>
      </c>
      <c r="M123" s="57" t="s">
        <v>20</v>
      </c>
      <c r="N123" s="58">
        <v>3626</v>
      </c>
      <c r="O123" s="58">
        <v>1856</v>
      </c>
      <c r="P123" s="59">
        <f t="shared" si="15"/>
        <v>0.48814120242691672</v>
      </c>
      <c r="Q123" s="63">
        <v>40609</v>
      </c>
      <c r="R123" s="63">
        <v>40644</v>
      </c>
      <c r="S123" s="62">
        <v>35</v>
      </c>
      <c r="T123" s="56"/>
    </row>
    <row r="124" spans="1:23" x14ac:dyDescent="0.25">
      <c r="A124" s="61" t="s">
        <v>47</v>
      </c>
      <c r="B124" s="62">
        <v>2004</v>
      </c>
      <c r="C124" s="62" t="s">
        <v>294</v>
      </c>
      <c r="D124" s="62" t="s">
        <v>199</v>
      </c>
      <c r="E124" s="57" t="s">
        <v>17</v>
      </c>
      <c r="F124" s="57" t="s">
        <v>18</v>
      </c>
      <c r="G124" s="57" t="s">
        <v>19</v>
      </c>
      <c r="H124" s="58">
        <v>15627</v>
      </c>
      <c r="I124" s="59">
        <f t="shared" si="13"/>
        <v>0.41258316612102652</v>
      </c>
      <c r="J124" s="57" t="s">
        <v>20</v>
      </c>
      <c r="K124" s="58">
        <v>16694</v>
      </c>
      <c r="L124" s="59">
        <f t="shared" si="14"/>
        <v>0.5490183181504259</v>
      </c>
      <c r="M124" s="57" t="s">
        <v>20</v>
      </c>
      <c r="N124" s="58">
        <v>37876</v>
      </c>
      <c r="O124" s="58">
        <v>30407</v>
      </c>
      <c r="P124" s="59">
        <f t="shared" si="15"/>
        <v>0.19719611363396347</v>
      </c>
      <c r="Q124" s="63">
        <v>40611</v>
      </c>
      <c r="R124" s="63">
        <v>40646</v>
      </c>
      <c r="S124" s="62">
        <v>35</v>
      </c>
      <c r="T124" s="56"/>
    </row>
    <row r="125" spans="1:23" x14ac:dyDescent="0.25">
      <c r="A125" s="61" t="s">
        <v>47</v>
      </c>
      <c r="B125" s="62">
        <v>2004</v>
      </c>
      <c r="C125" s="62" t="s">
        <v>295</v>
      </c>
      <c r="D125" s="62" t="s">
        <v>200</v>
      </c>
      <c r="E125" s="57" t="s">
        <v>17</v>
      </c>
      <c r="F125" s="57" t="s">
        <v>26</v>
      </c>
      <c r="G125" s="57" t="s">
        <v>19</v>
      </c>
      <c r="H125" s="58">
        <v>4856</v>
      </c>
      <c r="I125" s="59">
        <f t="shared" si="13"/>
        <v>0.49080250656963814</v>
      </c>
      <c r="J125" s="57" t="s">
        <v>20</v>
      </c>
      <c r="K125" s="58">
        <v>1886</v>
      </c>
      <c r="L125" s="59">
        <f t="shared" si="14"/>
        <v>0.64368600682593857</v>
      </c>
      <c r="M125" s="57" t="s">
        <v>20</v>
      </c>
      <c r="N125" s="58">
        <v>9894</v>
      </c>
      <c r="O125" s="58">
        <v>2930</v>
      </c>
      <c r="P125" s="59">
        <f t="shared" si="15"/>
        <v>0.70386092581362447</v>
      </c>
      <c r="Q125" s="63">
        <v>40611</v>
      </c>
      <c r="R125" s="63">
        <v>40646</v>
      </c>
      <c r="S125" s="62">
        <v>35</v>
      </c>
      <c r="T125" s="56"/>
    </row>
    <row r="126" spans="1:23" x14ac:dyDescent="0.25">
      <c r="A126" s="61" t="s">
        <v>47</v>
      </c>
      <c r="B126" s="62">
        <v>2004</v>
      </c>
      <c r="C126" s="62" t="s">
        <v>39</v>
      </c>
      <c r="D126" s="62" t="s">
        <v>196</v>
      </c>
      <c r="E126" s="57" t="s">
        <v>17</v>
      </c>
      <c r="F126" s="57" t="s">
        <v>26</v>
      </c>
      <c r="G126" s="57" t="s">
        <v>19</v>
      </c>
      <c r="H126" s="58">
        <v>19421</v>
      </c>
      <c r="I126" s="59">
        <f t="shared" si="13"/>
        <v>0.41734178575265929</v>
      </c>
      <c r="J126" s="57" t="s">
        <v>20</v>
      </c>
      <c r="K126" s="58">
        <v>16841</v>
      </c>
      <c r="L126" s="59">
        <f t="shared" si="14"/>
        <v>0.57167588852303197</v>
      </c>
      <c r="M126" s="57" t="s">
        <v>21</v>
      </c>
      <c r="N126" s="58">
        <v>46535</v>
      </c>
      <c r="O126" s="58">
        <v>29459</v>
      </c>
      <c r="P126" s="59">
        <f t="shared" si="15"/>
        <v>0.36694960782206942</v>
      </c>
      <c r="Q126" s="63">
        <v>40611</v>
      </c>
      <c r="R126" s="63">
        <v>40646</v>
      </c>
      <c r="S126" s="62">
        <v>35</v>
      </c>
      <c r="T126" s="56"/>
    </row>
    <row r="127" spans="1:23" x14ac:dyDescent="0.25">
      <c r="A127" s="61" t="s">
        <v>47</v>
      </c>
      <c r="B127" s="62">
        <v>2004</v>
      </c>
      <c r="C127" s="61" t="s">
        <v>266</v>
      </c>
      <c r="D127" s="61" t="s">
        <v>197</v>
      </c>
      <c r="E127" s="57" t="s">
        <v>17</v>
      </c>
      <c r="F127" s="57" t="s">
        <v>26</v>
      </c>
      <c r="G127" s="57" t="s">
        <v>19</v>
      </c>
      <c r="H127" s="58">
        <v>7953</v>
      </c>
      <c r="I127" s="59">
        <f t="shared" si="13"/>
        <v>0.23912324483598424</v>
      </c>
      <c r="J127" s="57" t="s">
        <v>21</v>
      </c>
      <c r="K127" s="58">
        <v>15084</v>
      </c>
      <c r="L127" s="59">
        <f t="shared" si="14"/>
        <v>0.63147318625193616</v>
      </c>
      <c r="M127" s="57" t="s">
        <v>21</v>
      </c>
      <c r="N127" s="58">
        <v>33259</v>
      </c>
      <c r="O127" s="58">
        <v>23887</v>
      </c>
      <c r="P127" s="59">
        <f t="shared" si="15"/>
        <v>0.28178838810547518</v>
      </c>
      <c r="Q127" s="63">
        <v>40611</v>
      </c>
      <c r="R127" s="63">
        <v>40646</v>
      </c>
      <c r="S127" s="62">
        <v>35</v>
      </c>
      <c r="T127" s="56"/>
    </row>
    <row r="128" spans="1:23" x14ac:dyDescent="0.25">
      <c r="A128" s="61" t="s">
        <v>47</v>
      </c>
      <c r="B128" s="62">
        <v>2004</v>
      </c>
      <c r="C128" s="62" t="s">
        <v>279</v>
      </c>
      <c r="D128" s="62" t="s">
        <v>198</v>
      </c>
      <c r="E128" s="57" t="s">
        <v>17</v>
      </c>
      <c r="F128" s="57" t="s">
        <v>26</v>
      </c>
      <c r="G128" s="57" t="s">
        <v>19</v>
      </c>
      <c r="H128" s="58">
        <v>3398</v>
      </c>
      <c r="I128" s="59">
        <f t="shared" si="13"/>
        <v>0.37148791953646004</v>
      </c>
      <c r="J128" s="57" t="s">
        <v>21</v>
      </c>
      <c r="K128" s="58">
        <v>2830</v>
      </c>
      <c r="L128" s="59">
        <f t="shared" si="14"/>
        <v>0.6082097571459274</v>
      </c>
      <c r="M128" s="57" t="s">
        <v>20</v>
      </c>
      <c r="N128" s="58">
        <v>9147</v>
      </c>
      <c r="O128" s="58">
        <v>4653</v>
      </c>
      <c r="P128" s="59">
        <f t="shared" si="15"/>
        <v>0.49130862577894391</v>
      </c>
      <c r="Q128" s="63">
        <v>40611</v>
      </c>
      <c r="R128" s="63">
        <v>40646</v>
      </c>
      <c r="S128" s="62">
        <v>35</v>
      </c>
      <c r="T128" s="56"/>
    </row>
    <row r="129" spans="1:23" x14ac:dyDescent="0.25">
      <c r="A129" s="61" t="s">
        <v>47</v>
      </c>
      <c r="B129" s="62">
        <v>1998</v>
      </c>
      <c r="C129" s="62" t="s">
        <v>283</v>
      </c>
      <c r="D129" s="61" t="s">
        <v>210</v>
      </c>
      <c r="E129" s="57" t="s">
        <v>23</v>
      </c>
      <c r="F129" s="57" t="s">
        <v>26</v>
      </c>
      <c r="G129" s="57" t="s">
        <v>211</v>
      </c>
      <c r="H129" s="58">
        <v>9482</v>
      </c>
      <c r="I129" s="59">
        <f t="shared" si="13"/>
        <v>0.43946978123841307</v>
      </c>
      <c r="J129" s="57" t="s">
        <v>20</v>
      </c>
      <c r="K129" s="58">
        <v>13439</v>
      </c>
      <c r="L129" s="59">
        <f t="shared" si="14"/>
        <v>0.62137044571851308</v>
      </c>
      <c r="M129" s="57" t="s">
        <v>21</v>
      </c>
      <c r="N129" s="58">
        <v>21576</v>
      </c>
      <c r="O129" s="58">
        <v>21628</v>
      </c>
      <c r="P129" s="59">
        <f t="shared" si="15"/>
        <v>-2.410085279940675E-3</v>
      </c>
      <c r="Q129" s="63">
        <v>40612</v>
      </c>
      <c r="R129" s="63">
        <v>40647</v>
      </c>
      <c r="S129" s="62">
        <v>35</v>
      </c>
      <c r="T129" s="56"/>
    </row>
    <row r="130" spans="1:23" x14ac:dyDescent="0.25">
      <c r="A130" s="61" t="s">
        <v>47</v>
      </c>
      <c r="B130" s="62">
        <v>1998</v>
      </c>
      <c r="C130" s="62" t="s">
        <v>281</v>
      </c>
      <c r="D130" s="61" t="s">
        <v>212</v>
      </c>
      <c r="E130" s="57" t="s">
        <v>23</v>
      </c>
      <c r="F130" s="57" t="s">
        <v>26</v>
      </c>
      <c r="G130" s="57" t="s">
        <v>49</v>
      </c>
      <c r="H130" s="58">
        <v>20686</v>
      </c>
      <c r="I130" s="59">
        <f t="shared" si="13"/>
        <v>0.44988147278223611</v>
      </c>
      <c r="J130" s="57" t="s">
        <v>20</v>
      </c>
      <c r="K130" s="58">
        <v>9172</v>
      </c>
      <c r="L130" s="59">
        <f t="shared" si="14"/>
        <v>0.52688419117647056</v>
      </c>
      <c r="M130" s="57" t="s">
        <v>20</v>
      </c>
      <c r="N130" s="58">
        <v>45981</v>
      </c>
      <c r="O130" s="58">
        <v>17408</v>
      </c>
      <c r="P130" s="59">
        <f t="shared" si="15"/>
        <v>0.62140884278288855</v>
      </c>
      <c r="Q130" s="63">
        <v>40612</v>
      </c>
      <c r="R130" s="63">
        <v>40647</v>
      </c>
      <c r="S130" s="62">
        <v>35</v>
      </c>
      <c r="T130" s="56"/>
    </row>
    <row r="131" spans="1:23" x14ac:dyDescent="0.25">
      <c r="A131" s="61" t="s">
        <v>47</v>
      </c>
      <c r="B131" s="62">
        <v>1998</v>
      </c>
      <c r="C131" s="62" t="s">
        <v>274</v>
      </c>
      <c r="D131" s="61" t="s">
        <v>214</v>
      </c>
      <c r="E131" s="57" t="s">
        <v>17</v>
      </c>
      <c r="F131" s="57" t="s">
        <v>26</v>
      </c>
      <c r="G131" s="57" t="s">
        <v>211</v>
      </c>
      <c r="H131" s="58">
        <v>6673</v>
      </c>
      <c r="I131" s="59">
        <f t="shared" si="13"/>
        <v>0.47454131702460534</v>
      </c>
      <c r="J131" s="57" t="s">
        <v>20</v>
      </c>
      <c r="K131" s="58">
        <v>6057</v>
      </c>
      <c r="L131" s="59">
        <f t="shared" si="14"/>
        <v>0.60509490509490504</v>
      </c>
      <c r="M131" s="57" t="s">
        <v>20</v>
      </c>
      <c r="N131" s="58">
        <v>14062</v>
      </c>
      <c r="O131" s="58">
        <v>10010</v>
      </c>
      <c r="P131" s="59">
        <f t="shared" si="15"/>
        <v>0.288152467643294</v>
      </c>
      <c r="Q131" s="63">
        <v>40612</v>
      </c>
      <c r="R131" s="63">
        <v>40647</v>
      </c>
      <c r="S131" s="62">
        <v>35</v>
      </c>
      <c r="T131" s="56"/>
    </row>
    <row r="132" spans="1:23" x14ac:dyDescent="0.25">
      <c r="A132" s="61" t="s">
        <v>47</v>
      </c>
      <c r="B132" s="62">
        <v>1998</v>
      </c>
      <c r="C132" s="62" t="s">
        <v>287</v>
      </c>
      <c r="D132" s="61" t="s">
        <v>209</v>
      </c>
      <c r="E132" s="57" t="s">
        <v>23</v>
      </c>
      <c r="F132" s="57" t="s">
        <v>26</v>
      </c>
      <c r="G132" s="57" t="s">
        <v>49</v>
      </c>
      <c r="H132" s="58">
        <v>18149</v>
      </c>
      <c r="I132" s="59">
        <f t="shared" ref="I132:I171" si="17">H132/N132</f>
        <v>0.40117152961980546</v>
      </c>
      <c r="J132" s="57" t="s">
        <v>20</v>
      </c>
      <c r="K132" s="58">
        <v>15727</v>
      </c>
      <c r="L132" s="59">
        <f t="shared" ref="L132:L171" si="18">K132/O132</f>
        <v>0.52363987480855034</v>
      </c>
      <c r="M132" s="57" t="s">
        <v>20</v>
      </c>
      <c r="N132" s="58">
        <v>45240</v>
      </c>
      <c r="O132" s="58">
        <v>30034</v>
      </c>
      <c r="P132" s="59">
        <f t="shared" ref="P132:P171" si="19">(N132-O132)/N132</f>
        <v>0.3361184792219275</v>
      </c>
      <c r="Q132" s="63">
        <v>40612</v>
      </c>
      <c r="R132" s="63">
        <v>40647</v>
      </c>
      <c r="S132" s="62">
        <v>35</v>
      </c>
      <c r="T132" s="56"/>
    </row>
    <row r="133" spans="1:23" x14ac:dyDescent="0.25">
      <c r="A133" s="61" t="s">
        <v>47</v>
      </c>
      <c r="B133" s="62">
        <v>1998</v>
      </c>
      <c r="C133" s="62" t="s">
        <v>288</v>
      </c>
      <c r="D133" s="61" t="s">
        <v>213</v>
      </c>
      <c r="E133" s="57" t="s">
        <v>17</v>
      </c>
      <c r="F133" s="57" t="s">
        <v>26</v>
      </c>
      <c r="G133" s="57" t="s">
        <v>49</v>
      </c>
      <c r="H133" s="58">
        <v>5451</v>
      </c>
      <c r="I133" s="59">
        <f t="shared" si="17"/>
        <v>0.45199004975124379</v>
      </c>
      <c r="J133" s="57" t="s">
        <v>20</v>
      </c>
      <c r="K133" s="58">
        <v>2646</v>
      </c>
      <c r="L133" s="59">
        <f t="shared" si="18"/>
        <v>0.56261960450776105</v>
      </c>
      <c r="M133" s="57" t="s">
        <v>20</v>
      </c>
      <c r="N133" s="58">
        <v>12060</v>
      </c>
      <c r="O133" s="58">
        <v>4703</v>
      </c>
      <c r="P133" s="59">
        <f t="shared" si="19"/>
        <v>0.61003316749585401</v>
      </c>
      <c r="Q133" s="63">
        <v>40612</v>
      </c>
      <c r="R133" s="63">
        <v>40647</v>
      </c>
      <c r="S133" s="62">
        <v>35</v>
      </c>
      <c r="T133" s="56"/>
    </row>
    <row r="134" spans="1:23" x14ac:dyDescent="0.25">
      <c r="A134" s="62" t="s">
        <v>47</v>
      </c>
      <c r="B134" s="62">
        <v>1994</v>
      </c>
      <c r="C134" s="62" t="s">
        <v>280</v>
      </c>
      <c r="D134" s="62" t="s">
        <v>226</v>
      </c>
      <c r="E134" s="57" t="s">
        <v>17</v>
      </c>
      <c r="F134" s="57" t="s">
        <v>26</v>
      </c>
      <c r="G134" s="57" t="s">
        <v>211</v>
      </c>
      <c r="H134" s="58">
        <v>3055</v>
      </c>
      <c r="I134" s="59">
        <f t="shared" si="17"/>
        <v>0.33872934915179065</v>
      </c>
      <c r="J134" s="57" t="s">
        <v>21</v>
      </c>
      <c r="K134" s="58">
        <v>3402</v>
      </c>
      <c r="L134" s="59">
        <f t="shared" si="18"/>
        <v>0.64824695121951215</v>
      </c>
      <c r="M134" s="57" t="s">
        <v>20</v>
      </c>
      <c r="N134" s="58">
        <v>9019</v>
      </c>
      <c r="O134" s="58">
        <v>5248</v>
      </c>
      <c r="P134" s="59">
        <f t="shared" si="19"/>
        <v>0.41811730790553275</v>
      </c>
      <c r="Q134" s="63">
        <v>40610</v>
      </c>
      <c r="R134" s="63">
        <v>40645</v>
      </c>
      <c r="S134" s="62">
        <v>35</v>
      </c>
      <c r="T134" s="56"/>
    </row>
    <row r="135" spans="1:23" x14ac:dyDescent="0.25">
      <c r="A135" s="62" t="s">
        <v>47</v>
      </c>
      <c r="B135" s="62">
        <v>1994</v>
      </c>
      <c r="C135" s="62" t="s">
        <v>266</v>
      </c>
      <c r="D135" s="62" t="s">
        <v>225</v>
      </c>
      <c r="E135" s="57" t="s">
        <v>17</v>
      </c>
      <c r="F135" s="57" t="s">
        <v>18</v>
      </c>
      <c r="G135" s="57" t="s">
        <v>24</v>
      </c>
      <c r="H135" s="58">
        <v>7945</v>
      </c>
      <c r="I135" s="59">
        <f t="shared" si="17"/>
        <v>0.49821282999937294</v>
      </c>
      <c r="J135" s="57" t="s">
        <v>20</v>
      </c>
      <c r="K135" s="58">
        <v>5545</v>
      </c>
      <c r="L135" s="59">
        <f t="shared" si="18"/>
        <v>0.76864430274466311</v>
      </c>
      <c r="M135" s="57" t="s">
        <v>20</v>
      </c>
      <c r="N135" s="58">
        <v>15947</v>
      </c>
      <c r="O135" s="58">
        <v>7214</v>
      </c>
      <c r="P135" s="59">
        <f t="shared" si="19"/>
        <v>0.54762651282372865</v>
      </c>
      <c r="Q135" s="63">
        <v>40610</v>
      </c>
      <c r="R135" s="63">
        <v>40645</v>
      </c>
      <c r="S135" s="62">
        <v>35</v>
      </c>
      <c r="T135" s="56"/>
    </row>
    <row r="136" spans="1:23" x14ac:dyDescent="0.25">
      <c r="A136" s="62" t="s">
        <v>47</v>
      </c>
      <c r="B136" s="62">
        <v>1994</v>
      </c>
      <c r="C136" s="62" t="s">
        <v>274</v>
      </c>
      <c r="D136" s="62" t="s">
        <v>224</v>
      </c>
      <c r="E136" s="57" t="s">
        <v>23</v>
      </c>
      <c r="F136" s="57" t="s">
        <v>26</v>
      </c>
      <c r="G136" s="57" t="s">
        <v>19</v>
      </c>
      <c r="H136" s="58">
        <v>6778</v>
      </c>
      <c r="I136" s="59">
        <f t="shared" si="17"/>
        <v>0.26124494122181535</v>
      </c>
      <c r="J136" s="57" t="s">
        <v>21</v>
      </c>
      <c r="K136" s="58">
        <v>11812</v>
      </c>
      <c r="L136" s="59">
        <f t="shared" si="18"/>
        <v>0.63862456747404839</v>
      </c>
      <c r="M136" s="57" t="s">
        <v>21</v>
      </c>
      <c r="N136" s="58">
        <v>25945</v>
      </c>
      <c r="O136" s="58">
        <v>18496</v>
      </c>
      <c r="P136" s="59">
        <f t="shared" si="19"/>
        <v>0.2871073424551937</v>
      </c>
      <c r="Q136" s="63">
        <v>40610</v>
      </c>
      <c r="R136" s="63">
        <v>40645</v>
      </c>
      <c r="S136" s="62">
        <v>35</v>
      </c>
      <c r="T136" s="56"/>
      <c r="U136" s="6" t="s">
        <v>256</v>
      </c>
      <c r="V136" s="6" t="s">
        <v>257</v>
      </c>
      <c r="W136" s="6" t="s">
        <v>258</v>
      </c>
    </row>
    <row r="137" spans="1:23" x14ac:dyDescent="0.25">
      <c r="A137" s="83" t="s">
        <v>47</v>
      </c>
      <c r="B137" s="83">
        <v>1994</v>
      </c>
      <c r="C137" s="83" t="s">
        <v>36</v>
      </c>
      <c r="D137" s="83" t="s">
        <v>223</v>
      </c>
      <c r="E137" s="71" t="s">
        <v>23</v>
      </c>
      <c r="F137" s="71" t="s">
        <v>26</v>
      </c>
      <c r="G137" s="71" t="s">
        <v>19</v>
      </c>
      <c r="H137" s="72">
        <v>388090</v>
      </c>
      <c r="I137" s="73">
        <f t="shared" si="17"/>
        <v>0.37755287676243715</v>
      </c>
      <c r="J137" s="71" t="s">
        <v>21</v>
      </c>
      <c r="K137" s="72">
        <v>400227</v>
      </c>
      <c r="L137" s="73">
        <f t="shared" si="18"/>
        <v>0.53603672983401662</v>
      </c>
      <c r="M137" s="71" t="s">
        <v>20</v>
      </c>
      <c r="N137" s="72">
        <v>1027909</v>
      </c>
      <c r="O137" s="72">
        <v>746641</v>
      </c>
      <c r="P137" s="73">
        <f t="shared" si="19"/>
        <v>0.27363122611048252</v>
      </c>
      <c r="Q137" s="74">
        <v>40610</v>
      </c>
      <c r="R137" s="74">
        <v>40645</v>
      </c>
      <c r="S137" s="83">
        <v>35</v>
      </c>
      <c r="T137" s="56"/>
      <c r="U137" s="96">
        <f>SUM(N118:N137)</f>
        <v>1990734</v>
      </c>
      <c r="V137" s="96">
        <f>SUM(O118:O137)</f>
        <v>1221091</v>
      </c>
      <c r="W137" s="8">
        <f t="shared" ref="W137" si="20">(U137-V137)/U137</f>
        <v>0.38661267653036518</v>
      </c>
    </row>
    <row r="138" spans="1:23" x14ac:dyDescent="0.25">
      <c r="A138" s="76" t="s">
        <v>15</v>
      </c>
      <c r="B138" s="76">
        <v>2014</v>
      </c>
      <c r="C138" s="80" t="s">
        <v>246</v>
      </c>
      <c r="D138" s="80" t="s">
        <v>338</v>
      </c>
      <c r="E138" s="80" t="s">
        <v>17</v>
      </c>
      <c r="F138" s="80" t="s">
        <v>26</v>
      </c>
      <c r="G138" s="80" t="s">
        <v>19</v>
      </c>
      <c r="H138" s="118">
        <v>18655</v>
      </c>
      <c r="I138" s="119">
        <f>H138/N138</f>
        <v>0.19733640806482325</v>
      </c>
      <c r="J138" s="80" t="s">
        <v>21</v>
      </c>
      <c r="K138" s="118">
        <v>47491</v>
      </c>
      <c r="L138" s="119">
        <f>K138/O138</f>
        <v>0.63502527210975312</v>
      </c>
      <c r="M138" s="80" t="s">
        <v>21</v>
      </c>
      <c r="N138" s="118">
        <v>94534</v>
      </c>
      <c r="O138" s="118">
        <v>74786</v>
      </c>
      <c r="P138" s="119">
        <f>(N138-O138)/N138</f>
        <v>0.20889838576596781</v>
      </c>
      <c r="Q138" s="81">
        <v>41793</v>
      </c>
      <c r="R138" s="81">
        <v>41835</v>
      </c>
      <c r="S138" s="76">
        <v>42</v>
      </c>
      <c r="T138" s="56"/>
      <c r="U138" s="96"/>
      <c r="V138" s="96"/>
      <c r="W138" s="8"/>
    </row>
    <row r="139" spans="1:23" x14ac:dyDescent="0.25">
      <c r="A139" s="61" t="s">
        <v>15</v>
      </c>
      <c r="B139" s="62">
        <v>2008</v>
      </c>
      <c r="C139" s="61" t="s">
        <v>275</v>
      </c>
      <c r="D139" s="61" t="s">
        <v>28</v>
      </c>
      <c r="E139" s="57" t="s">
        <v>17</v>
      </c>
      <c r="F139" s="57" t="s">
        <v>26</v>
      </c>
      <c r="G139" s="57" t="s">
        <v>19</v>
      </c>
      <c r="H139" s="58">
        <v>20131</v>
      </c>
      <c r="I139" s="59">
        <f t="shared" si="17"/>
        <v>0.35482506389354013</v>
      </c>
      <c r="J139" s="57" t="s">
        <v>20</v>
      </c>
      <c r="K139" s="58">
        <v>24725</v>
      </c>
      <c r="L139" s="59">
        <f t="shared" si="18"/>
        <v>0.53112648221343872</v>
      </c>
      <c r="M139" s="57" t="s">
        <v>20</v>
      </c>
      <c r="N139" s="58">
        <v>56735</v>
      </c>
      <c r="O139" s="58">
        <v>46552</v>
      </c>
      <c r="P139" s="59">
        <f t="shared" si="19"/>
        <v>0.17948356393760465</v>
      </c>
      <c r="Q139" s="63">
        <v>40697</v>
      </c>
      <c r="R139" s="63">
        <v>40739</v>
      </c>
      <c r="S139" s="62">
        <v>42</v>
      </c>
      <c r="T139" s="56"/>
    </row>
    <row r="140" spans="1:23" x14ac:dyDescent="0.25">
      <c r="A140" s="61" t="s">
        <v>15</v>
      </c>
      <c r="B140" s="62">
        <v>2008</v>
      </c>
      <c r="C140" s="61" t="s">
        <v>273</v>
      </c>
      <c r="D140" s="61" t="s">
        <v>31</v>
      </c>
      <c r="E140" s="57" t="s">
        <v>17</v>
      </c>
      <c r="F140" s="57" t="s">
        <v>26</v>
      </c>
      <c r="G140" s="57" t="s">
        <v>19</v>
      </c>
      <c r="H140" s="58">
        <v>18515</v>
      </c>
      <c r="I140" s="59">
        <f t="shared" si="17"/>
        <v>0.4879945178039588</v>
      </c>
      <c r="J140" s="57" t="s">
        <v>20</v>
      </c>
      <c r="K140" s="58">
        <v>16031</v>
      </c>
      <c r="L140" s="59">
        <f t="shared" si="18"/>
        <v>0.78733853936447129</v>
      </c>
      <c r="M140" s="57" t="s">
        <v>21</v>
      </c>
      <c r="N140" s="58">
        <v>37941</v>
      </c>
      <c r="O140" s="58">
        <v>20361</v>
      </c>
      <c r="P140" s="59">
        <f t="shared" si="19"/>
        <v>0.46335099233019689</v>
      </c>
      <c r="Q140" s="63">
        <v>40697</v>
      </c>
      <c r="R140" s="63">
        <v>40739</v>
      </c>
      <c r="S140" s="62">
        <v>42</v>
      </c>
      <c r="T140" s="56"/>
    </row>
    <row r="141" spans="1:23" x14ac:dyDescent="0.25">
      <c r="A141" s="61" t="s">
        <v>297</v>
      </c>
      <c r="B141" s="62">
        <v>2010</v>
      </c>
      <c r="C141" s="61" t="s">
        <v>300</v>
      </c>
      <c r="D141" s="68" t="s">
        <v>301</v>
      </c>
      <c r="E141" s="57" t="s">
        <v>17</v>
      </c>
      <c r="F141" s="57" t="s">
        <v>26</v>
      </c>
      <c r="G141" s="57" t="s">
        <v>19</v>
      </c>
      <c r="H141" s="58">
        <v>21479</v>
      </c>
      <c r="I141" s="59">
        <f t="shared" si="17"/>
        <v>0.33044615384615383</v>
      </c>
      <c r="J141" s="57" t="s">
        <v>20</v>
      </c>
      <c r="K141" s="58">
        <v>21913</v>
      </c>
      <c r="L141" s="59">
        <f t="shared" si="18"/>
        <v>0.65133906013137943</v>
      </c>
      <c r="M141" s="57" t="s">
        <v>21</v>
      </c>
      <c r="N141" s="58">
        <v>65000</v>
      </c>
      <c r="O141" s="58">
        <v>33643</v>
      </c>
      <c r="P141" s="59">
        <f t="shared" si="19"/>
        <v>0.48241538461538463</v>
      </c>
      <c r="Q141" s="63">
        <v>40604</v>
      </c>
      <c r="R141" s="63">
        <v>40646</v>
      </c>
      <c r="S141" s="62">
        <v>42</v>
      </c>
      <c r="T141" s="56"/>
    </row>
    <row r="142" spans="1:23" x14ac:dyDescent="0.25">
      <c r="A142" s="61" t="s">
        <v>297</v>
      </c>
      <c r="B142" s="62">
        <v>2010</v>
      </c>
      <c r="C142" s="61" t="s">
        <v>310</v>
      </c>
      <c r="D142" s="61" t="s">
        <v>311</v>
      </c>
      <c r="E142" s="57" t="s">
        <v>17</v>
      </c>
      <c r="F142" s="57" t="s">
        <v>26</v>
      </c>
      <c r="G142" s="57" t="s">
        <v>19</v>
      </c>
      <c r="H142" s="58">
        <v>5921</v>
      </c>
      <c r="I142" s="59">
        <f t="shared" si="17"/>
        <v>0.30126182965299686</v>
      </c>
      <c r="J142" s="57" t="s">
        <v>21</v>
      </c>
      <c r="K142" s="58">
        <v>4742</v>
      </c>
      <c r="L142" s="59">
        <f t="shared" si="18"/>
        <v>0.51331457025330163</v>
      </c>
      <c r="M142" s="57" t="s">
        <v>21</v>
      </c>
      <c r="N142" s="58">
        <v>19654</v>
      </c>
      <c r="O142" s="58">
        <v>9238</v>
      </c>
      <c r="P142" s="59">
        <f t="shared" si="19"/>
        <v>0.52996845425867511</v>
      </c>
      <c r="Q142" s="63">
        <v>40604</v>
      </c>
      <c r="R142" s="63">
        <v>40646</v>
      </c>
      <c r="S142" s="62">
        <v>42</v>
      </c>
      <c r="T142" s="56"/>
    </row>
    <row r="143" spans="1:23" x14ac:dyDescent="0.25">
      <c r="A143" s="61" t="s">
        <v>297</v>
      </c>
      <c r="B143" s="62">
        <v>2010</v>
      </c>
      <c r="C143" s="68" t="s">
        <v>302</v>
      </c>
      <c r="D143" s="68" t="s">
        <v>303</v>
      </c>
      <c r="E143" s="57" t="s">
        <v>17</v>
      </c>
      <c r="F143" s="57" t="s">
        <v>26</v>
      </c>
      <c r="G143" s="57" t="s">
        <v>19</v>
      </c>
      <c r="H143" s="58">
        <v>3838</v>
      </c>
      <c r="I143" s="59">
        <f t="shared" si="17"/>
        <v>0.32459404600811909</v>
      </c>
      <c r="J143" s="57" t="s">
        <v>20</v>
      </c>
      <c r="K143" s="58">
        <v>2430</v>
      </c>
      <c r="L143" s="59">
        <f t="shared" si="18"/>
        <v>0.71744906997342783</v>
      </c>
      <c r="M143" s="57" t="s">
        <v>20</v>
      </c>
      <c r="N143" s="58">
        <v>11824</v>
      </c>
      <c r="O143" s="58">
        <v>3387</v>
      </c>
      <c r="P143" s="59">
        <f t="shared" si="19"/>
        <v>0.71354871447902568</v>
      </c>
      <c r="Q143" s="63">
        <v>40604</v>
      </c>
      <c r="R143" s="63">
        <v>40646</v>
      </c>
      <c r="S143" s="62">
        <v>42</v>
      </c>
      <c r="T143" s="56"/>
    </row>
    <row r="144" spans="1:23" x14ac:dyDescent="0.25">
      <c r="A144" s="61" t="s">
        <v>297</v>
      </c>
      <c r="B144" s="62">
        <v>2010</v>
      </c>
      <c r="C144" s="61" t="s">
        <v>306</v>
      </c>
      <c r="D144" s="68" t="s">
        <v>307</v>
      </c>
      <c r="E144" s="57" t="s">
        <v>17</v>
      </c>
      <c r="F144" s="57" t="s">
        <v>26</v>
      </c>
      <c r="G144" s="57" t="s">
        <v>19</v>
      </c>
      <c r="H144" s="58">
        <v>4201</v>
      </c>
      <c r="I144" s="59">
        <f t="shared" si="17"/>
        <v>0.32535625774473359</v>
      </c>
      <c r="J144" s="57" t="s">
        <v>21</v>
      </c>
      <c r="K144" s="58">
        <v>1558</v>
      </c>
      <c r="L144" s="59">
        <f t="shared" si="18"/>
        <v>0.56757741347905277</v>
      </c>
      <c r="M144" s="57" t="s">
        <v>20</v>
      </c>
      <c r="N144" s="58">
        <v>12912</v>
      </c>
      <c r="O144" s="58">
        <v>2745</v>
      </c>
      <c r="P144" s="59">
        <f t="shared" si="19"/>
        <v>0.78740706319702602</v>
      </c>
      <c r="Q144" s="63">
        <v>40604</v>
      </c>
      <c r="R144" s="63">
        <v>40646</v>
      </c>
      <c r="S144" s="62">
        <v>42</v>
      </c>
      <c r="T144" s="56"/>
    </row>
    <row r="145" spans="1:23" x14ac:dyDescent="0.25">
      <c r="A145" s="61" t="s">
        <v>297</v>
      </c>
      <c r="B145" s="62">
        <v>2010</v>
      </c>
      <c r="C145" s="61" t="s">
        <v>308</v>
      </c>
      <c r="D145" s="61" t="s">
        <v>309</v>
      </c>
      <c r="E145" s="57" t="s">
        <v>17</v>
      </c>
      <c r="F145" s="57" t="s">
        <v>26</v>
      </c>
      <c r="G145" s="57" t="s">
        <v>19</v>
      </c>
      <c r="H145" s="58">
        <v>9250</v>
      </c>
      <c r="I145" s="59">
        <f t="shared" si="17"/>
        <v>0.32159371414664673</v>
      </c>
      <c r="J145" s="57" t="s">
        <v>21</v>
      </c>
      <c r="K145" s="58">
        <v>7210</v>
      </c>
      <c r="L145" s="59">
        <f t="shared" si="18"/>
        <v>0.52635421229376556</v>
      </c>
      <c r="M145" s="57" t="s">
        <v>21</v>
      </c>
      <c r="N145" s="58">
        <v>28763</v>
      </c>
      <c r="O145" s="58">
        <v>13698</v>
      </c>
      <c r="P145" s="59">
        <f t="shared" si="19"/>
        <v>0.52376316795883604</v>
      </c>
      <c r="Q145" s="63">
        <v>40604</v>
      </c>
      <c r="R145" s="63">
        <v>40646</v>
      </c>
      <c r="S145" s="62">
        <v>42</v>
      </c>
      <c r="T145" s="56"/>
    </row>
    <row r="146" spans="1:23" x14ac:dyDescent="0.25">
      <c r="A146" s="61" t="s">
        <v>297</v>
      </c>
      <c r="B146" s="62">
        <v>2010</v>
      </c>
      <c r="C146" s="61" t="s">
        <v>298</v>
      </c>
      <c r="D146" s="61" t="s">
        <v>299</v>
      </c>
      <c r="E146" s="57" t="s">
        <v>23</v>
      </c>
      <c r="F146" s="57" t="s">
        <v>26</v>
      </c>
      <c r="G146" s="57" t="s">
        <v>19</v>
      </c>
      <c r="H146" s="58">
        <v>6842</v>
      </c>
      <c r="I146" s="59">
        <f t="shared" si="17"/>
        <v>0.41587648918064674</v>
      </c>
      <c r="J146" s="57" t="s">
        <v>20</v>
      </c>
      <c r="K146" s="58">
        <v>1575</v>
      </c>
      <c r="L146" s="59">
        <f t="shared" si="18"/>
        <v>0.54611650485436891</v>
      </c>
      <c r="M146" s="57" t="s">
        <v>20</v>
      </c>
      <c r="N146" s="58">
        <v>16452</v>
      </c>
      <c r="O146" s="58">
        <v>2884</v>
      </c>
      <c r="P146" s="59">
        <f t="shared" si="19"/>
        <v>0.82470216387065398</v>
      </c>
      <c r="Q146" s="63">
        <v>40604</v>
      </c>
      <c r="R146" s="63">
        <v>40646</v>
      </c>
      <c r="S146" s="62">
        <v>42</v>
      </c>
      <c r="T146" s="56"/>
      <c r="U146" s="6" t="s">
        <v>256</v>
      </c>
      <c r="V146" s="6" t="s">
        <v>257</v>
      </c>
      <c r="W146" s="6" t="s">
        <v>258</v>
      </c>
    </row>
    <row r="147" spans="1:23" x14ac:dyDescent="0.25">
      <c r="A147" s="82" t="s">
        <v>297</v>
      </c>
      <c r="B147" s="83">
        <v>2010</v>
      </c>
      <c r="C147" s="89" t="s">
        <v>304</v>
      </c>
      <c r="D147" s="89" t="s">
        <v>305</v>
      </c>
      <c r="E147" s="71" t="s">
        <v>17</v>
      </c>
      <c r="F147" s="71" t="s">
        <v>26</v>
      </c>
      <c r="G147" s="71" t="s">
        <v>24</v>
      </c>
      <c r="H147" s="72">
        <v>3681</v>
      </c>
      <c r="I147" s="73">
        <f t="shared" si="17"/>
        <v>0.49515738498789347</v>
      </c>
      <c r="J147" s="71" t="s">
        <v>20</v>
      </c>
      <c r="K147" s="72">
        <v>2126</v>
      </c>
      <c r="L147" s="73">
        <f t="shared" si="18"/>
        <v>0.67513496348046997</v>
      </c>
      <c r="M147" s="71" t="s">
        <v>20</v>
      </c>
      <c r="N147" s="72">
        <v>7434</v>
      </c>
      <c r="O147" s="72">
        <v>3149</v>
      </c>
      <c r="P147" s="73">
        <f t="shared" si="19"/>
        <v>0.57640570352434761</v>
      </c>
      <c r="Q147" s="74">
        <v>40604</v>
      </c>
      <c r="R147" s="74">
        <v>40646</v>
      </c>
      <c r="S147" s="83">
        <v>42</v>
      </c>
      <c r="T147" s="56"/>
      <c r="U147" s="96">
        <f>SUM(N138:N147)</f>
        <v>351249</v>
      </c>
      <c r="V147" s="96">
        <f>SUM(O138:O147)</f>
        <v>210443</v>
      </c>
      <c r="W147" s="8">
        <f t="shared" ref="W147" si="21">(U147-V147)/U147</f>
        <v>0.40087231565072073</v>
      </c>
    </row>
    <row r="148" spans="1:23" x14ac:dyDescent="0.25">
      <c r="A148" s="86" t="s">
        <v>312</v>
      </c>
      <c r="B148" s="76">
        <v>2010</v>
      </c>
      <c r="C148" s="86" t="s">
        <v>314</v>
      </c>
      <c r="D148" s="86" t="s">
        <v>316</v>
      </c>
      <c r="E148" s="77" t="s">
        <v>17</v>
      </c>
      <c r="F148" s="77" t="s">
        <v>26</v>
      </c>
      <c r="G148" s="77" t="s">
        <v>19</v>
      </c>
      <c r="H148" s="78">
        <v>6161</v>
      </c>
      <c r="I148" s="79">
        <f t="shared" si="17"/>
        <v>0.37587700567384541</v>
      </c>
      <c r="J148" s="77" t="s">
        <v>20</v>
      </c>
      <c r="K148" s="78">
        <v>11780</v>
      </c>
      <c r="L148" s="79">
        <f t="shared" si="18"/>
        <v>0.55755395683453235</v>
      </c>
      <c r="M148" s="77" t="s">
        <v>20</v>
      </c>
      <c r="N148" s="78">
        <v>16391</v>
      </c>
      <c r="O148" s="78">
        <v>21128</v>
      </c>
      <c r="P148" s="79">
        <f t="shared" si="19"/>
        <v>-0.28900006100909037</v>
      </c>
      <c r="Q148" s="81">
        <v>40695</v>
      </c>
      <c r="R148" s="81">
        <v>40737</v>
      </c>
      <c r="S148" s="76">
        <v>43</v>
      </c>
      <c r="T148" s="56"/>
    </row>
    <row r="149" spans="1:23" x14ac:dyDescent="0.25">
      <c r="A149" s="61" t="s">
        <v>312</v>
      </c>
      <c r="B149" s="62">
        <v>2010</v>
      </c>
      <c r="C149" s="61" t="s">
        <v>314</v>
      </c>
      <c r="D149" s="61" t="s">
        <v>315</v>
      </c>
      <c r="E149" s="57" t="s">
        <v>23</v>
      </c>
      <c r="F149" s="57" t="s">
        <v>18</v>
      </c>
      <c r="G149" s="57" t="s">
        <v>24</v>
      </c>
      <c r="H149" s="58">
        <v>31489</v>
      </c>
      <c r="I149" s="59">
        <f t="shared" si="17"/>
        <v>0.36844753346438264</v>
      </c>
      <c r="J149" s="57" t="s">
        <v>20</v>
      </c>
      <c r="K149" s="58">
        <v>32333</v>
      </c>
      <c r="L149" s="59">
        <f t="shared" si="18"/>
        <v>0.54995577629609471</v>
      </c>
      <c r="M149" s="57" t="s">
        <v>21</v>
      </c>
      <c r="N149" s="58">
        <v>85464</v>
      </c>
      <c r="O149" s="58">
        <v>58792</v>
      </c>
      <c r="P149" s="59">
        <f t="shared" si="19"/>
        <v>0.31208462042497426</v>
      </c>
      <c r="Q149" s="63">
        <v>40695</v>
      </c>
      <c r="R149" s="63">
        <v>40737</v>
      </c>
      <c r="S149" s="62">
        <v>43</v>
      </c>
      <c r="T149" s="56"/>
      <c r="U149" s="6" t="s">
        <v>256</v>
      </c>
      <c r="V149" s="6" t="s">
        <v>257</v>
      </c>
      <c r="W149" s="6" t="s">
        <v>258</v>
      </c>
    </row>
    <row r="150" spans="1:23" x14ac:dyDescent="0.25">
      <c r="A150" s="82" t="s">
        <v>312</v>
      </c>
      <c r="B150" s="83">
        <v>2010</v>
      </c>
      <c r="C150" s="82" t="s">
        <v>269</v>
      </c>
      <c r="D150" s="82" t="s">
        <v>313</v>
      </c>
      <c r="E150" s="71" t="s">
        <v>17</v>
      </c>
      <c r="F150" s="71" t="s">
        <v>18</v>
      </c>
      <c r="G150" s="71" t="s">
        <v>19</v>
      </c>
      <c r="H150" s="72">
        <v>36266</v>
      </c>
      <c r="I150" s="73">
        <f t="shared" si="17"/>
        <v>0.48560563455718914</v>
      </c>
      <c r="J150" s="71" t="s">
        <v>20</v>
      </c>
      <c r="K150" s="72">
        <v>39157</v>
      </c>
      <c r="L150" s="73">
        <f t="shared" si="18"/>
        <v>0.60017166592584648</v>
      </c>
      <c r="M150" s="71" t="s">
        <v>21</v>
      </c>
      <c r="N150" s="72">
        <v>74682</v>
      </c>
      <c r="O150" s="72">
        <v>65243</v>
      </c>
      <c r="P150" s="73">
        <f t="shared" si="19"/>
        <v>0.12638922364157359</v>
      </c>
      <c r="Q150" s="74">
        <v>40695</v>
      </c>
      <c r="R150" s="74">
        <v>40737</v>
      </c>
      <c r="S150" s="83">
        <v>43</v>
      </c>
      <c r="T150" s="56"/>
      <c r="U150" s="96">
        <f>SUM(N148:N150)</f>
        <v>176537</v>
      </c>
      <c r="V150" s="96">
        <f>SUM(O148:O150)</f>
        <v>145163</v>
      </c>
      <c r="W150" s="8">
        <f t="shared" ref="W150" si="22">(U150-V150)/U150</f>
        <v>0.17771911837178608</v>
      </c>
    </row>
    <row r="151" spans="1:23" x14ac:dyDescent="0.25">
      <c r="A151" s="86" t="s">
        <v>317</v>
      </c>
      <c r="B151" s="76">
        <v>2010</v>
      </c>
      <c r="C151" s="86" t="s">
        <v>320</v>
      </c>
      <c r="D151" s="86" t="s">
        <v>321</v>
      </c>
      <c r="E151" s="77" t="s">
        <v>17</v>
      </c>
      <c r="F151" s="77" t="s">
        <v>26</v>
      </c>
      <c r="G151" s="77" t="s">
        <v>24</v>
      </c>
      <c r="H151" s="78">
        <v>5873</v>
      </c>
      <c r="I151" s="79">
        <f t="shared" si="17"/>
        <v>0.32526583961010191</v>
      </c>
      <c r="J151" s="77" t="s">
        <v>20</v>
      </c>
      <c r="K151" s="78">
        <v>3789</v>
      </c>
      <c r="L151" s="79">
        <f t="shared" si="18"/>
        <v>0.58945239576851272</v>
      </c>
      <c r="M151" s="77" t="s">
        <v>20</v>
      </c>
      <c r="N151" s="78">
        <v>18056</v>
      </c>
      <c r="O151" s="78">
        <v>6428</v>
      </c>
      <c r="P151" s="79">
        <f t="shared" si="19"/>
        <v>0.64399645547186535</v>
      </c>
      <c r="Q151" s="81">
        <v>40667</v>
      </c>
      <c r="R151" s="81">
        <v>40716</v>
      </c>
      <c r="S151" s="76">
        <v>49</v>
      </c>
      <c r="T151" s="56"/>
    </row>
    <row r="152" spans="1:23" x14ac:dyDescent="0.25">
      <c r="A152" s="61" t="s">
        <v>317</v>
      </c>
      <c r="B152" s="62">
        <v>2010</v>
      </c>
      <c r="C152" s="61" t="s">
        <v>318</v>
      </c>
      <c r="D152" s="61" t="s">
        <v>319</v>
      </c>
      <c r="E152" s="57" t="s">
        <v>23</v>
      </c>
      <c r="F152" s="57" t="s">
        <v>18</v>
      </c>
      <c r="G152" s="57" t="s">
        <v>19</v>
      </c>
      <c r="H152" s="58">
        <v>155007</v>
      </c>
      <c r="I152" s="59">
        <f t="shared" si="17"/>
        <v>0.36381154005032107</v>
      </c>
      <c r="J152" s="57" t="s">
        <v>20</v>
      </c>
      <c r="K152" s="58">
        <v>94672</v>
      </c>
      <c r="L152" s="59">
        <f t="shared" si="18"/>
        <v>0.59933401704207345</v>
      </c>
      <c r="M152" s="57" t="s">
        <v>20</v>
      </c>
      <c r="N152" s="58">
        <v>426064</v>
      </c>
      <c r="O152" s="58">
        <v>157962</v>
      </c>
      <c r="P152" s="59">
        <f t="shared" si="19"/>
        <v>0.62925288219610198</v>
      </c>
      <c r="Q152" s="63">
        <v>40667</v>
      </c>
      <c r="R152" s="63">
        <v>40716</v>
      </c>
      <c r="S152" s="62">
        <v>49</v>
      </c>
      <c r="T152" s="56"/>
    </row>
    <row r="153" spans="1:23" x14ac:dyDescent="0.25">
      <c r="A153" s="61" t="s">
        <v>317</v>
      </c>
      <c r="B153" s="62">
        <v>2010</v>
      </c>
      <c r="C153" s="61" t="s">
        <v>324</v>
      </c>
      <c r="D153" s="61" t="s">
        <v>325</v>
      </c>
      <c r="E153" s="57" t="s">
        <v>17</v>
      </c>
      <c r="F153" s="57" t="s">
        <v>26</v>
      </c>
      <c r="G153" s="57" t="s">
        <v>19</v>
      </c>
      <c r="H153" s="58">
        <v>4767</v>
      </c>
      <c r="I153" s="59">
        <f t="shared" si="17"/>
        <v>0.3430483592400691</v>
      </c>
      <c r="J153" s="57" t="s">
        <v>21</v>
      </c>
      <c r="K153" s="58">
        <v>1441</v>
      </c>
      <c r="L153" s="59">
        <f t="shared" si="18"/>
        <v>0.5166726425242022</v>
      </c>
      <c r="M153" s="57" t="s">
        <v>20</v>
      </c>
      <c r="N153" s="58">
        <v>13896</v>
      </c>
      <c r="O153" s="58">
        <v>2789</v>
      </c>
      <c r="P153" s="59">
        <f t="shared" si="19"/>
        <v>0.79929476108232589</v>
      </c>
      <c r="Q153" s="63">
        <v>40667</v>
      </c>
      <c r="R153" s="63">
        <v>40716</v>
      </c>
      <c r="S153" s="62">
        <v>49</v>
      </c>
      <c r="T153" s="56"/>
      <c r="U153" s="6" t="s">
        <v>256</v>
      </c>
      <c r="V153" s="6" t="s">
        <v>257</v>
      </c>
      <c r="W153" s="6" t="s">
        <v>258</v>
      </c>
    </row>
    <row r="154" spans="1:23" x14ac:dyDescent="0.25">
      <c r="A154" s="82" t="s">
        <v>317</v>
      </c>
      <c r="B154" s="83">
        <v>2010</v>
      </c>
      <c r="C154" s="82" t="s">
        <v>322</v>
      </c>
      <c r="D154" s="82" t="s">
        <v>323</v>
      </c>
      <c r="E154" s="71" t="s">
        <v>17</v>
      </c>
      <c r="F154" s="71" t="s">
        <v>26</v>
      </c>
      <c r="G154" s="71" t="s">
        <v>19</v>
      </c>
      <c r="H154" s="72">
        <v>8513</v>
      </c>
      <c r="I154" s="73">
        <f t="shared" si="17"/>
        <v>0.33057626592109352</v>
      </c>
      <c r="J154" s="71" t="s">
        <v>21</v>
      </c>
      <c r="K154" s="72">
        <v>9239</v>
      </c>
      <c r="L154" s="73">
        <f t="shared" si="18"/>
        <v>0.61019747704907201</v>
      </c>
      <c r="M154" s="71" t="s">
        <v>20</v>
      </c>
      <c r="N154" s="72">
        <v>25752</v>
      </c>
      <c r="O154" s="72">
        <v>15141</v>
      </c>
      <c r="P154" s="73">
        <f t="shared" si="19"/>
        <v>0.4120456663560112</v>
      </c>
      <c r="Q154" s="74">
        <v>40667</v>
      </c>
      <c r="R154" s="74">
        <v>40716</v>
      </c>
      <c r="S154" s="83">
        <v>49</v>
      </c>
      <c r="T154" s="56"/>
      <c r="U154" s="96">
        <f>SUM(N151:N154)</f>
        <v>483768</v>
      </c>
      <c r="V154" s="96">
        <f>SUM(O151:O154)</f>
        <v>182320</v>
      </c>
      <c r="W154" s="8">
        <f t="shared" ref="W154" si="23">(U154-V154)/U154</f>
        <v>0.62312513436192551</v>
      </c>
    </row>
    <row r="155" spans="1:23" x14ac:dyDescent="0.25">
      <c r="A155" s="86" t="s">
        <v>76</v>
      </c>
      <c r="B155" s="76">
        <v>2014</v>
      </c>
      <c r="C155" s="29" t="s">
        <v>54</v>
      </c>
      <c r="D155" s="29" t="s">
        <v>339</v>
      </c>
      <c r="E155" s="29" t="s">
        <v>17</v>
      </c>
      <c r="F155" s="29" t="s">
        <v>26</v>
      </c>
      <c r="G155" s="29" t="s">
        <v>19</v>
      </c>
      <c r="H155" s="116">
        <v>18971</v>
      </c>
      <c r="I155" s="117">
        <f t="shared" si="17"/>
        <v>0.3622078814724301</v>
      </c>
      <c r="J155" s="29" t="s">
        <v>20</v>
      </c>
      <c r="K155" s="116">
        <v>22861</v>
      </c>
      <c r="L155" s="117">
        <f t="shared" si="18"/>
        <v>0.53813379784379267</v>
      </c>
      <c r="M155" s="29" t="s">
        <v>21</v>
      </c>
      <c r="N155" s="116">
        <v>52376</v>
      </c>
      <c r="O155" s="116">
        <v>42482</v>
      </c>
      <c r="P155" s="117">
        <f t="shared" si="19"/>
        <v>0.18890331449518863</v>
      </c>
      <c r="Q155" s="81">
        <v>41779</v>
      </c>
      <c r="R155" s="81">
        <v>41842</v>
      </c>
      <c r="S155" s="76">
        <v>63</v>
      </c>
      <c r="T155" s="56"/>
      <c r="U155" s="96"/>
      <c r="V155" s="96"/>
      <c r="W155" s="8"/>
    </row>
    <row r="156" spans="1:23" x14ac:dyDescent="0.25">
      <c r="A156" s="61" t="s">
        <v>76</v>
      </c>
      <c r="B156" s="62">
        <v>2014</v>
      </c>
      <c r="C156" s="29" t="s">
        <v>54</v>
      </c>
      <c r="D156" s="29" t="s">
        <v>340</v>
      </c>
      <c r="E156" s="29" t="s">
        <v>23</v>
      </c>
      <c r="F156" s="29" t="s">
        <v>26</v>
      </c>
      <c r="G156" s="29" t="s">
        <v>24</v>
      </c>
      <c r="H156" s="116">
        <v>6148</v>
      </c>
      <c r="I156" s="117">
        <f t="shared" si="17"/>
        <v>0.33955594830442948</v>
      </c>
      <c r="J156" s="29" t="s">
        <v>20</v>
      </c>
      <c r="K156" s="116">
        <v>6526</v>
      </c>
      <c r="L156" s="117">
        <f t="shared" si="18"/>
        <v>0.63089713843774164</v>
      </c>
      <c r="M156" s="29" t="s">
        <v>20</v>
      </c>
      <c r="N156" s="116">
        <v>18106</v>
      </c>
      <c r="O156" s="116">
        <v>10344</v>
      </c>
      <c r="P156" s="117">
        <f t="shared" si="19"/>
        <v>0.42869766928090136</v>
      </c>
      <c r="Q156" s="63">
        <v>41781</v>
      </c>
      <c r="R156" s="63">
        <v>41842</v>
      </c>
      <c r="S156" s="62">
        <v>63</v>
      </c>
      <c r="T156" s="56"/>
      <c r="U156" s="96"/>
      <c r="V156" s="96"/>
      <c r="W156" s="8"/>
    </row>
    <row r="157" spans="1:23" x14ac:dyDescent="0.25">
      <c r="A157" s="61" t="s">
        <v>76</v>
      </c>
      <c r="B157" s="62">
        <v>2014</v>
      </c>
      <c r="C157" s="29" t="s">
        <v>240</v>
      </c>
      <c r="D157" s="29" t="s">
        <v>341</v>
      </c>
      <c r="E157" s="29" t="s">
        <v>17</v>
      </c>
      <c r="F157" s="29" t="s">
        <v>26</v>
      </c>
      <c r="G157" s="29" t="s">
        <v>19</v>
      </c>
      <c r="H157" s="116">
        <v>17408</v>
      </c>
      <c r="I157" s="117">
        <f t="shared" si="17"/>
        <v>0.33496247835289589</v>
      </c>
      <c r="J157" s="29" t="s">
        <v>20</v>
      </c>
      <c r="K157" s="116">
        <v>26961</v>
      </c>
      <c r="L157" s="117">
        <f t="shared" si="18"/>
        <v>0.5431961961558609</v>
      </c>
      <c r="M157" s="29" t="s">
        <v>21</v>
      </c>
      <c r="N157" s="116">
        <v>51970</v>
      </c>
      <c r="O157" s="116">
        <v>49634</v>
      </c>
      <c r="P157" s="117">
        <f t="shared" si="19"/>
        <v>4.4949009043679045E-2</v>
      </c>
      <c r="Q157" s="63">
        <v>41781</v>
      </c>
      <c r="R157" s="63">
        <v>41842</v>
      </c>
      <c r="S157" s="62">
        <v>63</v>
      </c>
      <c r="T157" s="56"/>
      <c r="U157" s="96"/>
      <c r="V157" s="96"/>
      <c r="W157" s="8"/>
    </row>
    <row r="158" spans="1:23" x14ac:dyDescent="0.25">
      <c r="A158" s="61" t="s">
        <v>76</v>
      </c>
      <c r="B158" s="62">
        <v>2014</v>
      </c>
      <c r="C158" s="29" t="s">
        <v>126</v>
      </c>
      <c r="D158" s="29" t="s">
        <v>342</v>
      </c>
      <c r="E158" s="29" t="s">
        <v>17</v>
      </c>
      <c r="F158" s="29" t="s">
        <v>26</v>
      </c>
      <c r="G158" s="29" t="s">
        <v>19</v>
      </c>
      <c r="H158" s="116">
        <v>20862</v>
      </c>
      <c r="I158" s="117">
        <f t="shared" si="17"/>
        <v>0.365942219649529</v>
      </c>
      <c r="J158" s="29" t="s">
        <v>20</v>
      </c>
      <c r="K158" s="116">
        <v>34641</v>
      </c>
      <c r="L158" s="117">
        <f t="shared" si="18"/>
        <v>0.660646514732526</v>
      </c>
      <c r="M158" s="29" t="s">
        <v>21</v>
      </c>
      <c r="N158" s="116">
        <v>57009</v>
      </c>
      <c r="O158" s="116">
        <v>52435</v>
      </c>
      <c r="P158" s="117">
        <f t="shared" si="19"/>
        <v>8.0232945675244263E-2</v>
      </c>
      <c r="Q158" s="63">
        <v>41781</v>
      </c>
      <c r="R158" s="63">
        <v>41842</v>
      </c>
      <c r="S158" s="62">
        <v>63</v>
      </c>
      <c r="T158" s="56"/>
      <c r="U158" s="96"/>
      <c r="V158" s="96"/>
      <c r="W158" s="8"/>
    </row>
    <row r="159" spans="1:23" x14ac:dyDescent="0.25">
      <c r="A159" s="61" t="s">
        <v>76</v>
      </c>
      <c r="B159" s="62">
        <v>2014</v>
      </c>
      <c r="C159" s="29" t="s">
        <v>36</v>
      </c>
      <c r="D159" s="29" t="s">
        <v>343</v>
      </c>
      <c r="E159" s="29" t="s">
        <v>17</v>
      </c>
      <c r="F159" s="29" t="s">
        <v>26</v>
      </c>
      <c r="G159" s="29" t="s">
        <v>19</v>
      </c>
      <c r="H159" s="116">
        <v>185466</v>
      </c>
      <c r="I159" s="117">
        <f t="shared" si="17"/>
        <v>0.30637559778972667</v>
      </c>
      <c r="J159" s="29" t="s">
        <v>20</v>
      </c>
      <c r="K159" s="116">
        <v>245725</v>
      </c>
      <c r="L159" s="117">
        <f t="shared" si="18"/>
        <v>0.50883379787044591</v>
      </c>
      <c r="M159" s="29" t="s">
        <v>21</v>
      </c>
      <c r="N159" s="116">
        <v>605355</v>
      </c>
      <c r="O159" s="116">
        <v>482918</v>
      </c>
      <c r="P159" s="117">
        <f t="shared" si="19"/>
        <v>0.20225652716174808</v>
      </c>
      <c r="Q159" s="63">
        <v>41781</v>
      </c>
      <c r="R159" s="63">
        <v>41842</v>
      </c>
      <c r="S159" s="62">
        <v>63</v>
      </c>
      <c r="T159" s="56"/>
      <c r="U159" s="96"/>
      <c r="V159" s="96"/>
      <c r="W159" s="8"/>
    </row>
    <row r="160" spans="1:23" x14ac:dyDescent="0.25">
      <c r="A160" s="61" t="s">
        <v>43</v>
      </c>
      <c r="B160" s="62">
        <v>2014</v>
      </c>
      <c r="C160" s="29" t="s">
        <v>33</v>
      </c>
      <c r="D160" s="29" t="s">
        <v>348</v>
      </c>
      <c r="E160" s="29" t="s">
        <v>17</v>
      </c>
      <c r="F160" s="29" t="s">
        <v>26</v>
      </c>
      <c r="G160" s="29" t="s">
        <v>19</v>
      </c>
      <c r="H160" s="116">
        <v>14597</v>
      </c>
      <c r="I160" s="117">
        <f t="shared" ref="I160:I161" si="24">H160/N160</f>
        <v>0.2657188626351622</v>
      </c>
      <c r="J160" s="29" t="s">
        <v>20</v>
      </c>
      <c r="K160" s="116">
        <v>19371</v>
      </c>
      <c r="L160" s="117">
        <f t="shared" ref="L160:L161" si="25">K160/O160</f>
        <v>0.59263905035795139</v>
      </c>
      <c r="M160" s="29" t="s">
        <v>21</v>
      </c>
      <c r="N160" s="116">
        <v>54934</v>
      </c>
      <c r="O160" s="116">
        <v>32686</v>
      </c>
      <c r="P160" s="117">
        <f t="shared" ref="P160:P161" si="26">(N160-O160)/N160</f>
        <v>0.40499508501110426</v>
      </c>
      <c r="Q160" s="63">
        <v>41814</v>
      </c>
      <c r="R160" s="63">
        <v>41877</v>
      </c>
      <c r="S160" s="62">
        <v>63</v>
      </c>
      <c r="T160" s="56"/>
      <c r="U160" s="96"/>
      <c r="V160" s="96"/>
      <c r="W160" s="8"/>
    </row>
    <row r="161" spans="1:23" x14ac:dyDescent="0.25">
      <c r="A161" s="61" t="s">
        <v>43</v>
      </c>
      <c r="B161" s="62">
        <v>2014</v>
      </c>
      <c r="C161" s="29" t="s">
        <v>33</v>
      </c>
      <c r="D161" s="29" t="s">
        <v>349</v>
      </c>
      <c r="E161" s="29" t="s">
        <v>23</v>
      </c>
      <c r="F161" s="29" t="s">
        <v>26</v>
      </c>
      <c r="G161" s="29" t="s">
        <v>19</v>
      </c>
      <c r="H161" s="58">
        <v>8505</v>
      </c>
      <c r="I161" s="59">
        <f t="shared" si="24"/>
        <v>0.30898060015984885</v>
      </c>
      <c r="J161" s="29" t="s">
        <v>21</v>
      </c>
      <c r="K161" s="58">
        <v>10411</v>
      </c>
      <c r="L161" s="59">
        <f t="shared" si="25"/>
        <v>0.54223958333333333</v>
      </c>
      <c r="M161" s="29" t="s">
        <v>20</v>
      </c>
      <c r="N161" s="58">
        <v>27526</v>
      </c>
      <c r="O161" s="58">
        <v>19200</v>
      </c>
      <c r="P161" s="59">
        <f t="shared" si="26"/>
        <v>0.30247765748746641</v>
      </c>
      <c r="Q161" s="63">
        <v>41814</v>
      </c>
      <c r="R161" s="63">
        <v>41877</v>
      </c>
      <c r="S161" s="62">
        <v>63</v>
      </c>
      <c r="T161" s="56"/>
      <c r="U161" s="96"/>
      <c r="V161" s="96"/>
      <c r="W161" s="8"/>
    </row>
    <row r="162" spans="1:23" x14ac:dyDescent="0.25">
      <c r="A162" s="64" t="s">
        <v>43</v>
      </c>
      <c r="B162" s="62">
        <v>2012</v>
      </c>
      <c r="C162" s="64" t="s">
        <v>77</v>
      </c>
      <c r="D162" s="64" t="s">
        <v>138</v>
      </c>
      <c r="E162" s="57" t="s">
        <v>17</v>
      </c>
      <c r="F162" s="57" t="s">
        <v>26</v>
      </c>
      <c r="G162" s="57" t="s">
        <v>19</v>
      </c>
      <c r="H162" s="58">
        <v>12008</v>
      </c>
      <c r="I162" s="59">
        <f t="shared" si="17"/>
        <v>0.42401129943502824</v>
      </c>
      <c r="J162" s="57" t="s">
        <v>20</v>
      </c>
      <c r="K162" s="58">
        <v>12059</v>
      </c>
      <c r="L162" s="59">
        <f t="shared" si="18"/>
        <v>0.5681239988693112</v>
      </c>
      <c r="M162" s="57" t="s">
        <v>21</v>
      </c>
      <c r="N162" s="58">
        <v>28320</v>
      </c>
      <c r="O162" s="58">
        <v>21226</v>
      </c>
      <c r="P162" s="59">
        <f t="shared" si="19"/>
        <v>0.2504943502824859</v>
      </c>
      <c r="Q162" s="63">
        <v>41451</v>
      </c>
      <c r="R162" s="63">
        <v>41514</v>
      </c>
      <c r="S162" s="62">
        <v>63</v>
      </c>
      <c r="T162" s="56"/>
    </row>
    <row r="163" spans="1:23" x14ac:dyDescent="0.25">
      <c r="A163" s="64" t="s">
        <v>43</v>
      </c>
      <c r="B163" s="62">
        <v>2012</v>
      </c>
      <c r="C163" s="64" t="s">
        <v>77</v>
      </c>
      <c r="D163" s="64" t="s">
        <v>139</v>
      </c>
      <c r="E163" s="57" t="s">
        <v>23</v>
      </c>
      <c r="F163" s="57" t="s">
        <v>26</v>
      </c>
      <c r="G163" s="57" t="s">
        <v>19</v>
      </c>
      <c r="H163" s="58">
        <v>31793</v>
      </c>
      <c r="I163" s="59">
        <f t="shared" si="17"/>
        <v>0.46137659812216109</v>
      </c>
      <c r="J163" s="57" t="s">
        <v>20</v>
      </c>
      <c r="K163" s="58">
        <v>25105</v>
      </c>
      <c r="L163" s="59">
        <f t="shared" si="18"/>
        <v>0.57016647362085804</v>
      </c>
      <c r="M163" s="57" t="s">
        <v>20</v>
      </c>
      <c r="N163" s="58">
        <v>68909</v>
      </c>
      <c r="O163" s="58">
        <v>44031</v>
      </c>
      <c r="P163" s="59">
        <f t="shared" si="19"/>
        <v>0.36102686151300989</v>
      </c>
      <c r="Q163" s="63">
        <v>41451</v>
      </c>
      <c r="R163" s="63">
        <v>41514</v>
      </c>
      <c r="S163" s="62">
        <v>63</v>
      </c>
      <c r="T163" s="56"/>
    </row>
    <row r="164" spans="1:23" x14ac:dyDescent="0.25">
      <c r="A164" s="64" t="s">
        <v>47</v>
      </c>
      <c r="B164" s="62">
        <v>2012</v>
      </c>
      <c r="C164" s="64" t="s">
        <v>178</v>
      </c>
      <c r="D164" s="62" t="s">
        <v>179</v>
      </c>
      <c r="E164" s="57" t="s">
        <v>17</v>
      </c>
      <c r="F164" s="57" t="s">
        <v>26</v>
      </c>
      <c r="G164" s="57" t="s">
        <v>19</v>
      </c>
      <c r="H164" s="58">
        <v>4551</v>
      </c>
      <c r="I164" s="59">
        <f t="shared" si="17"/>
        <v>0.31678964221077544</v>
      </c>
      <c r="J164" s="57" t="s">
        <v>21</v>
      </c>
      <c r="K164" s="58">
        <v>6403</v>
      </c>
      <c r="L164" s="59">
        <f t="shared" si="18"/>
        <v>0.57302666905315913</v>
      </c>
      <c r="M164" s="57" t="s">
        <v>20</v>
      </c>
      <c r="N164" s="58">
        <v>14366</v>
      </c>
      <c r="O164" s="58">
        <v>11174</v>
      </c>
      <c r="P164" s="59">
        <f t="shared" si="19"/>
        <v>0.22219128497842128</v>
      </c>
      <c r="Q164" s="63">
        <v>41423</v>
      </c>
      <c r="R164" s="63">
        <v>41486</v>
      </c>
      <c r="S164" s="62">
        <v>63</v>
      </c>
      <c r="T164" s="56"/>
    </row>
    <row r="165" spans="1:23" x14ac:dyDescent="0.25">
      <c r="A165" s="64" t="s">
        <v>47</v>
      </c>
      <c r="B165" s="62">
        <v>2012</v>
      </c>
      <c r="C165" s="64" t="s">
        <v>173</v>
      </c>
      <c r="D165" s="64" t="s">
        <v>174</v>
      </c>
      <c r="E165" s="57" t="s">
        <v>23</v>
      </c>
      <c r="F165" s="57" t="s">
        <v>26</v>
      </c>
      <c r="G165" s="57" t="s">
        <v>211</v>
      </c>
      <c r="H165" s="58">
        <v>18233</v>
      </c>
      <c r="I165" s="59">
        <f t="shared" si="17"/>
        <v>0.40462030091873419</v>
      </c>
      <c r="J165" s="57" t="s">
        <v>20</v>
      </c>
      <c r="K165" s="58">
        <v>15628</v>
      </c>
      <c r="L165" s="59">
        <f t="shared" si="18"/>
        <v>0.66638239808971511</v>
      </c>
      <c r="M165" s="57" t="s">
        <v>21</v>
      </c>
      <c r="N165" s="58">
        <v>45062</v>
      </c>
      <c r="O165" s="58">
        <v>23452</v>
      </c>
      <c r="P165" s="59">
        <f t="shared" si="19"/>
        <v>0.47956149305401446</v>
      </c>
      <c r="Q165" s="63">
        <v>41423</v>
      </c>
      <c r="R165" s="63">
        <v>41486</v>
      </c>
      <c r="S165" s="62">
        <v>63</v>
      </c>
      <c r="T165" s="56"/>
    </row>
    <row r="166" spans="1:23" x14ac:dyDescent="0.25">
      <c r="A166" s="64" t="s">
        <v>47</v>
      </c>
      <c r="B166" s="62">
        <v>2012</v>
      </c>
      <c r="C166" s="64" t="s">
        <v>151</v>
      </c>
      <c r="D166" s="64" t="s">
        <v>166</v>
      </c>
      <c r="E166" s="57" t="s">
        <v>23</v>
      </c>
      <c r="F166" s="57" t="s">
        <v>26</v>
      </c>
      <c r="G166" s="57" t="s">
        <v>211</v>
      </c>
      <c r="H166" s="58">
        <v>2410</v>
      </c>
      <c r="I166" s="59">
        <f t="shared" si="17"/>
        <v>0.33781889543033361</v>
      </c>
      <c r="J166" s="57" t="s">
        <v>21</v>
      </c>
      <c r="K166" s="58">
        <v>2121</v>
      </c>
      <c r="L166" s="59">
        <f t="shared" si="18"/>
        <v>0.57855973813420625</v>
      </c>
      <c r="M166" s="57" t="s">
        <v>20</v>
      </c>
      <c r="N166" s="58">
        <v>7134</v>
      </c>
      <c r="O166" s="58">
        <v>3666</v>
      </c>
      <c r="P166" s="59">
        <f t="shared" si="19"/>
        <v>0.4861227922624054</v>
      </c>
      <c r="Q166" s="63">
        <v>41423</v>
      </c>
      <c r="R166" s="63">
        <v>41486</v>
      </c>
      <c r="S166" s="62">
        <v>63</v>
      </c>
      <c r="T166" s="56"/>
    </row>
    <row r="167" spans="1:23" x14ac:dyDescent="0.25">
      <c r="A167" s="64" t="s">
        <v>47</v>
      </c>
      <c r="B167" s="62">
        <v>2012</v>
      </c>
      <c r="C167" s="64" t="s">
        <v>173</v>
      </c>
      <c r="D167" s="62" t="s">
        <v>182</v>
      </c>
      <c r="E167" s="57" t="s">
        <v>17</v>
      </c>
      <c r="F167" s="57" t="s">
        <v>18</v>
      </c>
      <c r="G167" s="57" t="s">
        <v>211</v>
      </c>
      <c r="H167" s="58">
        <v>4409</v>
      </c>
      <c r="I167" s="59">
        <f t="shared" si="17"/>
        <v>0.34577680181946513</v>
      </c>
      <c r="J167" s="57" t="s">
        <v>21</v>
      </c>
      <c r="K167" s="58">
        <v>5309</v>
      </c>
      <c r="L167" s="59">
        <f t="shared" si="18"/>
        <v>0.55325135473113796</v>
      </c>
      <c r="M167" s="57" t="s">
        <v>20</v>
      </c>
      <c r="N167" s="58">
        <v>12751</v>
      </c>
      <c r="O167" s="58">
        <v>9596</v>
      </c>
      <c r="P167" s="59">
        <f t="shared" si="19"/>
        <v>0.24743157399419655</v>
      </c>
      <c r="Q167" s="63">
        <v>41423</v>
      </c>
      <c r="R167" s="63">
        <v>41486</v>
      </c>
      <c r="S167" s="62">
        <v>63</v>
      </c>
      <c r="T167" s="56"/>
    </row>
    <row r="168" spans="1:23" x14ac:dyDescent="0.25">
      <c r="A168" s="64" t="s">
        <v>47</v>
      </c>
      <c r="B168" s="62">
        <v>2012</v>
      </c>
      <c r="C168" s="64" t="s">
        <v>33</v>
      </c>
      <c r="D168" s="64" t="s">
        <v>165</v>
      </c>
      <c r="E168" s="57" t="s">
        <v>23</v>
      </c>
      <c r="F168" s="57" t="s">
        <v>18</v>
      </c>
      <c r="G168" s="57" t="s">
        <v>49</v>
      </c>
      <c r="H168" s="58">
        <v>2778</v>
      </c>
      <c r="I168" s="59">
        <f t="shared" si="17"/>
        <v>0.39159853397237104</v>
      </c>
      <c r="J168" s="57" t="s">
        <v>20</v>
      </c>
      <c r="K168" s="58">
        <v>1848</v>
      </c>
      <c r="L168" s="59">
        <f t="shared" si="18"/>
        <v>0.60829493087557607</v>
      </c>
      <c r="M168" s="57" t="s">
        <v>20</v>
      </c>
      <c r="N168" s="58">
        <v>7094</v>
      </c>
      <c r="O168" s="58">
        <v>3038</v>
      </c>
      <c r="P168" s="59">
        <f t="shared" si="19"/>
        <v>0.57175077530307306</v>
      </c>
      <c r="Q168" s="63">
        <v>41423</v>
      </c>
      <c r="R168" s="63">
        <v>41486</v>
      </c>
      <c r="S168" s="62">
        <v>63</v>
      </c>
      <c r="T168" s="56"/>
    </row>
    <row r="169" spans="1:23" x14ac:dyDescent="0.25">
      <c r="A169" s="64" t="s">
        <v>47</v>
      </c>
      <c r="B169" s="62">
        <v>2012</v>
      </c>
      <c r="C169" s="64" t="s">
        <v>171</v>
      </c>
      <c r="D169" s="64" t="s">
        <v>172</v>
      </c>
      <c r="E169" s="57" t="s">
        <v>23</v>
      </c>
      <c r="F169" s="57" t="s">
        <v>26</v>
      </c>
      <c r="G169" s="57" t="s">
        <v>24</v>
      </c>
      <c r="H169" s="58">
        <v>6938</v>
      </c>
      <c r="I169" s="59">
        <f t="shared" si="17"/>
        <v>0.36771252914988339</v>
      </c>
      <c r="J169" s="57" t="s">
        <v>20</v>
      </c>
      <c r="K169" s="58">
        <v>10766</v>
      </c>
      <c r="L169" s="59">
        <f t="shared" si="18"/>
        <v>0.52725402811107303</v>
      </c>
      <c r="M169" s="57" t="s">
        <v>21</v>
      </c>
      <c r="N169" s="58">
        <v>18868</v>
      </c>
      <c r="O169" s="58">
        <v>20419</v>
      </c>
      <c r="P169" s="59">
        <f t="shared" si="19"/>
        <v>-8.2202671189315249E-2</v>
      </c>
      <c r="Q169" s="63">
        <v>41423</v>
      </c>
      <c r="R169" s="63">
        <v>41486</v>
      </c>
      <c r="S169" s="62">
        <v>63</v>
      </c>
      <c r="T169" s="56"/>
    </row>
    <row r="170" spans="1:23" x14ac:dyDescent="0.25">
      <c r="A170" s="64" t="s">
        <v>47</v>
      </c>
      <c r="B170" s="62">
        <v>2012</v>
      </c>
      <c r="C170" s="64" t="s">
        <v>36</v>
      </c>
      <c r="D170" s="64" t="s">
        <v>164</v>
      </c>
      <c r="E170" s="57" t="s">
        <v>23</v>
      </c>
      <c r="F170" s="57" t="s">
        <v>26</v>
      </c>
      <c r="G170" s="57" t="s">
        <v>19</v>
      </c>
      <c r="H170" s="58">
        <v>174772</v>
      </c>
      <c r="I170" s="59">
        <f t="shared" si="17"/>
        <v>0.35130968246406441</v>
      </c>
      <c r="J170" s="57" t="s">
        <v>20</v>
      </c>
      <c r="K170" s="58">
        <v>148940</v>
      </c>
      <c r="L170" s="59">
        <f t="shared" si="18"/>
        <v>0.63028712892236727</v>
      </c>
      <c r="M170" s="57" t="s">
        <v>20</v>
      </c>
      <c r="N170" s="58">
        <v>497487</v>
      </c>
      <c r="O170" s="58">
        <v>236305</v>
      </c>
      <c r="P170" s="59">
        <f t="shared" si="19"/>
        <v>0.52500266338617896</v>
      </c>
      <c r="Q170" s="63">
        <v>41423</v>
      </c>
      <c r="R170" s="63">
        <v>41486</v>
      </c>
      <c r="S170" s="62">
        <v>63</v>
      </c>
      <c r="T170" s="56"/>
    </row>
    <row r="171" spans="1:23" x14ac:dyDescent="0.25">
      <c r="A171" s="64" t="s">
        <v>47</v>
      </c>
      <c r="B171" s="62">
        <v>2012</v>
      </c>
      <c r="C171" s="64" t="s">
        <v>167</v>
      </c>
      <c r="D171" s="64" t="s">
        <v>168</v>
      </c>
      <c r="E171" s="57" t="s">
        <v>23</v>
      </c>
      <c r="F171" s="57" t="s">
        <v>26</v>
      </c>
      <c r="G171" s="57" t="s">
        <v>211</v>
      </c>
      <c r="H171" s="58">
        <v>16202</v>
      </c>
      <c r="I171" s="59">
        <f t="shared" si="17"/>
        <v>0.40832682275258952</v>
      </c>
      <c r="J171" s="57" t="s">
        <v>21</v>
      </c>
      <c r="K171" s="58">
        <v>15815</v>
      </c>
      <c r="L171" s="59">
        <f t="shared" si="18"/>
        <v>0.54812324541642121</v>
      </c>
      <c r="M171" s="57" t="s">
        <v>21</v>
      </c>
      <c r="N171" s="58">
        <v>39679</v>
      </c>
      <c r="O171" s="58">
        <v>28853</v>
      </c>
      <c r="P171" s="59">
        <f t="shared" si="19"/>
        <v>0.272839537286726</v>
      </c>
      <c r="Q171" s="63">
        <v>41423</v>
      </c>
      <c r="R171" s="63">
        <v>41486</v>
      </c>
      <c r="S171" s="62">
        <v>63</v>
      </c>
      <c r="T171" s="56"/>
    </row>
    <row r="172" spans="1:23" x14ac:dyDescent="0.25">
      <c r="A172" s="64" t="s">
        <v>47</v>
      </c>
      <c r="B172" s="62">
        <v>2012</v>
      </c>
      <c r="C172" s="64" t="s">
        <v>176</v>
      </c>
      <c r="D172" s="64" t="s">
        <v>177</v>
      </c>
      <c r="E172" s="57" t="s">
        <v>17</v>
      </c>
      <c r="F172" s="57" t="s">
        <v>26</v>
      </c>
      <c r="G172" s="57" t="s">
        <v>19</v>
      </c>
      <c r="H172" s="58">
        <v>12088</v>
      </c>
      <c r="I172" s="59">
        <f t="shared" ref="I172:I185" si="27">H172/N172</f>
        <v>0.2759691338295055</v>
      </c>
      <c r="J172" s="57" t="s">
        <v>20</v>
      </c>
      <c r="K172" s="58">
        <v>23295</v>
      </c>
      <c r="L172" s="59">
        <f t="shared" ref="L172:L185" si="28">K172/O172</f>
        <v>0.616155738355331</v>
      </c>
      <c r="M172" s="57" t="s">
        <v>21</v>
      </c>
      <c r="N172" s="58">
        <v>43802</v>
      </c>
      <c r="O172" s="58">
        <v>37807</v>
      </c>
      <c r="P172" s="59">
        <f t="shared" ref="P172:P185" si="29">(N172-O172)/N172</f>
        <v>0.13686589653440481</v>
      </c>
      <c r="Q172" s="63">
        <v>41423</v>
      </c>
      <c r="R172" s="63">
        <v>41486</v>
      </c>
      <c r="S172" s="62">
        <v>63</v>
      </c>
      <c r="T172" s="56"/>
    </row>
    <row r="173" spans="1:23" x14ac:dyDescent="0.25">
      <c r="A173" s="64" t="s">
        <v>47</v>
      </c>
      <c r="B173" s="62">
        <v>2012</v>
      </c>
      <c r="C173" s="64" t="s">
        <v>180</v>
      </c>
      <c r="D173" s="62" t="s">
        <v>181</v>
      </c>
      <c r="E173" s="57" t="s">
        <v>17</v>
      </c>
      <c r="F173" s="57" t="s">
        <v>26</v>
      </c>
      <c r="G173" s="57" t="s">
        <v>19</v>
      </c>
      <c r="H173" s="58">
        <v>12894</v>
      </c>
      <c r="I173" s="59">
        <f t="shared" si="27"/>
        <v>0.25114920140241526</v>
      </c>
      <c r="J173" s="57" t="s">
        <v>20</v>
      </c>
      <c r="K173" s="58">
        <v>26495</v>
      </c>
      <c r="L173" s="59">
        <f t="shared" si="28"/>
        <v>0.57969587572475656</v>
      </c>
      <c r="M173" s="57" t="s">
        <v>21</v>
      </c>
      <c r="N173" s="58">
        <v>51340</v>
      </c>
      <c r="O173" s="58">
        <v>45705</v>
      </c>
      <c r="P173" s="59">
        <f t="shared" si="29"/>
        <v>0.10975847292559408</v>
      </c>
      <c r="Q173" s="63">
        <v>41423</v>
      </c>
      <c r="R173" s="63">
        <v>41486</v>
      </c>
      <c r="S173" s="62">
        <v>63</v>
      </c>
      <c r="T173" s="56"/>
    </row>
    <row r="174" spans="1:23" x14ac:dyDescent="0.25">
      <c r="A174" s="64" t="s">
        <v>47</v>
      </c>
      <c r="B174" s="62">
        <v>2012</v>
      </c>
      <c r="C174" s="64" t="s">
        <v>169</v>
      </c>
      <c r="D174" s="64" t="s">
        <v>170</v>
      </c>
      <c r="E174" s="57" t="s">
        <v>23</v>
      </c>
      <c r="F174" s="57" t="s">
        <v>18</v>
      </c>
      <c r="G174" s="57" t="s">
        <v>211</v>
      </c>
      <c r="H174" s="58">
        <v>6354</v>
      </c>
      <c r="I174" s="59">
        <f t="shared" si="27"/>
        <v>0.30697135127300834</v>
      </c>
      <c r="J174" s="57" t="s">
        <v>21</v>
      </c>
      <c r="K174" s="58">
        <v>7024</v>
      </c>
      <c r="L174" s="59">
        <f t="shared" si="28"/>
        <v>0.60609198377772022</v>
      </c>
      <c r="M174" s="57" t="s">
        <v>20</v>
      </c>
      <c r="N174" s="58">
        <v>20699</v>
      </c>
      <c r="O174" s="58">
        <v>11589</v>
      </c>
      <c r="P174" s="59">
        <f t="shared" si="29"/>
        <v>0.44011788009082564</v>
      </c>
      <c r="Q174" s="63">
        <v>41423</v>
      </c>
      <c r="R174" s="63">
        <v>41486</v>
      </c>
      <c r="S174" s="62">
        <v>63</v>
      </c>
      <c r="T174" s="56"/>
    </row>
    <row r="175" spans="1:23" x14ac:dyDescent="0.25">
      <c r="A175" s="64" t="s">
        <v>47</v>
      </c>
      <c r="B175" s="62">
        <v>2012</v>
      </c>
      <c r="C175" s="64" t="s">
        <v>183</v>
      </c>
      <c r="D175" s="64" t="s">
        <v>184</v>
      </c>
      <c r="E175" s="57" t="s">
        <v>17</v>
      </c>
      <c r="F175" s="57" t="s">
        <v>26</v>
      </c>
      <c r="G175" s="57" t="s">
        <v>19</v>
      </c>
      <c r="H175" s="58">
        <v>11858</v>
      </c>
      <c r="I175" s="59">
        <f t="shared" si="27"/>
        <v>0.21784579207466059</v>
      </c>
      <c r="J175" s="57" t="s">
        <v>21</v>
      </c>
      <c r="K175" s="58">
        <v>21472</v>
      </c>
      <c r="L175" s="59">
        <f t="shared" si="28"/>
        <v>0.55268983268983274</v>
      </c>
      <c r="M175" s="57" t="s">
        <v>21</v>
      </c>
      <c r="N175" s="58">
        <v>54433</v>
      </c>
      <c r="O175" s="58">
        <v>38850</v>
      </c>
      <c r="P175" s="59">
        <f t="shared" si="29"/>
        <v>0.2862785442654272</v>
      </c>
      <c r="Q175" s="63">
        <v>41423</v>
      </c>
      <c r="R175" s="63">
        <v>41486</v>
      </c>
      <c r="S175" s="62">
        <v>63</v>
      </c>
      <c r="T175" s="56"/>
      <c r="U175" s="6" t="s">
        <v>256</v>
      </c>
      <c r="V175" s="6" t="s">
        <v>257</v>
      </c>
      <c r="W175" s="6" t="s">
        <v>258</v>
      </c>
    </row>
    <row r="176" spans="1:23" x14ac:dyDescent="0.25">
      <c r="A176" s="85" t="s">
        <v>47</v>
      </c>
      <c r="B176" s="83">
        <v>2012</v>
      </c>
      <c r="C176" s="85" t="s">
        <v>36</v>
      </c>
      <c r="D176" s="85" t="s">
        <v>175</v>
      </c>
      <c r="E176" s="71" t="s">
        <v>17</v>
      </c>
      <c r="F176" s="71" t="s">
        <v>26</v>
      </c>
      <c r="G176" s="71" t="s">
        <v>211</v>
      </c>
      <c r="H176" s="72">
        <v>480558</v>
      </c>
      <c r="I176" s="73">
        <f t="shared" si="27"/>
        <v>0.34163344347697505</v>
      </c>
      <c r="J176" s="71" t="s">
        <v>21</v>
      </c>
      <c r="K176" s="72">
        <v>631812</v>
      </c>
      <c r="L176" s="73">
        <f t="shared" si="28"/>
        <v>0.56820896166685853</v>
      </c>
      <c r="M176" s="71" t="s">
        <v>21</v>
      </c>
      <c r="N176" s="72">
        <v>1406648</v>
      </c>
      <c r="O176" s="72">
        <v>1111936</v>
      </c>
      <c r="P176" s="73">
        <f t="shared" si="29"/>
        <v>0.20951368075026588</v>
      </c>
      <c r="Q176" s="75">
        <v>41423</v>
      </c>
      <c r="R176" s="74">
        <v>41486</v>
      </c>
      <c r="S176" s="83">
        <v>63</v>
      </c>
      <c r="T176" s="56"/>
      <c r="U176" s="96">
        <f>SUM(N155:N176)</f>
        <v>3183868</v>
      </c>
      <c r="V176" s="96">
        <f>SUM(O155:O176)</f>
        <v>2337346</v>
      </c>
      <c r="W176" s="8">
        <f t="shared" ref="W176" si="30">(U176-V176)/U176</f>
        <v>0.26587848491206295</v>
      </c>
    </row>
    <row r="177" spans="1:23" x14ac:dyDescent="0.25">
      <c r="A177" s="64" t="s">
        <v>41</v>
      </c>
      <c r="B177" s="62">
        <v>2014</v>
      </c>
      <c r="C177" s="29" t="s">
        <v>33</v>
      </c>
      <c r="D177" s="29" t="s">
        <v>346</v>
      </c>
      <c r="E177" s="29" t="s">
        <v>23</v>
      </c>
      <c r="F177" s="29" t="s">
        <v>26</v>
      </c>
      <c r="G177" s="29" t="s">
        <v>19</v>
      </c>
      <c r="H177" s="116">
        <v>8010</v>
      </c>
      <c r="I177" s="117">
        <f t="shared" si="27"/>
        <v>0.33052735825699431</v>
      </c>
      <c r="J177" s="29" t="s">
        <v>20</v>
      </c>
      <c r="K177" s="116">
        <v>2726</v>
      </c>
      <c r="L177" s="117">
        <f t="shared" si="28"/>
        <v>0.65639296893811705</v>
      </c>
      <c r="M177" s="29" t="s">
        <v>20</v>
      </c>
      <c r="N177" s="116">
        <v>24234</v>
      </c>
      <c r="O177" s="116">
        <v>4153</v>
      </c>
      <c r="P177" s="117">
        <f t="shared" si="29"/>
        <v>0.82862919864652962</v>
      </c>
      <c r="Q177" s="65">
        <v>41765</v>
      </c>
      <c r="R177" s="63">
        <v>41835</v>
      </c>
      <c r="S177" s="62">
        <v>70</v>
      </c>
      <c r="T177" s="56"/>
      <c r="U177" s="96"/>
      <c r="V177" s="96"/>
      <c r="W177" s="8"/>
    </row>
    <row r="178" spans="1:23" x14ac:dyDescent="0.25">
      <c r="A178" s="64" t="s">
        <v>41</v>
      </c>
      <c r="B178" s="62">
        <v>2014</v>
      </c>
      <c r="C178" s="29" t="s">
        <v>246</v>
      </c>
      <c r="D178" s="29" t="s">
        <v>347</v>
      </c>
      <c r="E178" s="29" t="s">
        <v>17</v>
      </c>
      <c r="F178" s="29" t="s">
        <v>26</v>
      </c>
      <c r="G178" s="29" t="s">
        <v>19</v>
      </c>
      <c r="H178" s="116">
        <v>11123</v>
      </c>
      <c r="I178" s="117">
        <f t="shared" si="27"/>
        <v>0.25201649447163316</v>
      </c>
      <c r="J178" s="29" t="s">
        <v>21</v>
      </c>
      <c r="K178" s="116">
        <v>18849</v>
      </c>
      <c r="L178" s="117">
        <f t="shared" si="28"/>
        <v>0.60074579296277408</v>
      </c>
      <c r="M178" s="29" t="s">
        <v>21</v>
      </c>
      <c r="N178" s="116">
        <v>44136</v>
      </c>
      <c r="O178" s="116">
        <v>31376</v>
      </c>
      <c r="P178" s="117">
        <f t="shared" si="29"/>
        <v>0.28910639840493024</v>
      </c>
      <c r="Q178" s="65">
        <v>41765</v>
      </c>
      <c r="R178" s="63">
        <v>41835</v>
      </c>
      <c r="S178" s="62">
        <v>70</v>
      </c>
      <c r="T178" s="56"/>
      <c r="U178" s="96"/>
      <c r="V178" s="96"/>
      <c r="W178" s="8"/>
    </row>
    <row r="179" spans="1:23" x14ac:dyDescent="0.25">
      <c r="A179" s="64" t="s">
        <v>41</v>
      </c>
      <c r="B179" s="62">
        <v>2012</v>
      </c>
      <c r="C179" s="64" t="s">
        <v>126</v>
      </c>
      <c r="D179" s="64" t="s">
        <v>127</v>
      </c>
      <c r="E179" s="57" t="s">
        <v>17</v>
      </c>
      <c r="F179" s="57" t="s">
        <v>26</v>
      </c>
      <c r="G179" s="57" t="s">
        <v>19</v>
      </c>
      <c r="H179" s="58">
        <v>35733</v>
      </c>
      <c r="I179" s="59">
        <f t="shared" si="27"/>
        <v>0.37828310096230189</v>
      </c>
      <c r="J179" s="57" t="s">
        <v>20</v>
      </c>
      <c r="K179" s="58">
        <v>17520</v>
      </c>
      <c r="L179" s="59">
        <f t="shared" si="28"/>
        <v>0.76203731895089388</v>
      </c>
      <c r="M179" s="57" t="s">
        <v>21</v>
      </c>
      <c r="N179" s="58">
        <v>94461</v>
      </c>
      <c r="O179" s="58">
        <v>22991</v>
      </c>
      <c r="P179" s="59">
        <f t="shared" si="29"/>
        <v>0.75660854744285999</v>
      </c>
      <c r="Q179" s="63">
        <v>41402</v>
      </c>
      <c r="R179" s="63">
        <v>41472</v>
      </c>
      <c r="S179" s="62">
        <v>70</v>
      </c>
      <c r="T179" s="56"/>
    </row>
    <row r="180" spans="1:23" x14ac:dyDescent="0.25">
      <c r="A180" s="64" t="s">
        <v>41</v>
      </c>
      <c r="B180" s="62">
        <v>2012</v>
      </c>
      <c r="C180" s="64" t="s">
        <v>123</v>
      </c>
      <c r="D180" s="64" t="s">
        <v>124</v>
      </c>
      <c r="E180" s="57" t="s">
        <v>17</v>
      </c>
      <c r="F180" s="57" t="s">
        <v>26</v>
      </c>
      <c r="G180" s="57" t="s">
        <v>19</v>
      </c>
      <c r="H180" s="58">
        <v>21451</v>
      </c>
      <c r="I180" s="59">
        <f t="shared" si="27"/>
        <v>0.32072424980936859</v>
      </c>
      <c r="J180" s="57" t="s">
        <v>20</v>
      </c>
      <c r="K180" s="58">
        <v>10699</v>
      </c>
      <c r="L180" s="59">
        <f t="shared" si="28"/>
        <v>0.63620146280549439</v>
      </c>
      <c r="M180" s="57" t="s">
        <v>21</v>
      </c>
      <c r="N180" s="58">
        <v>66883</v>
      </c>
      <c r="O180" s="58">
        <v>16817</v>
      </c>
      <c r="P180" s="59">
        <f t="shared" si="29"/>
        <v>0.74856091981519968</v>
      </c>
      <c r="Q180" s="63">
        <v>41402</v>
      </c>
      <c r="R180" s="63">
        <v>41472</v>
      </c>
      <c r="S180" s="62">
        <v>70</v>
      </c>
      <c r="T180" s="56"/>
      <c r="U180" s="6" t="s">
        <v>256</v>
      </c>
      <c r="V180" s="6" t="s">
        <v>257</v>
      </c>
      <c r="W180" s="6" t="s">
        <v>258</v>
      </c>
    </row>
    <row r="181" spans="1:23" x14ac:dyDescent="0.25">
      <c r="A181" s="85" t="s">
        <v>41</v>
      </c>
      <c r="B181" s="83">
        <v>2012</v>
      </c>
      <c r="C181" s="85" t="s">
        <v>79</v>
      </c>
      <c r="D181" s="85" t="s">
        <v>125</v>
      </c>
      <c r="E181" s="71" t="s">
        <v>17</v>
      </c>
      <c r="F181" s="71" t="s">
        <v>26</v>
      </c>
      <c r="G181" s="71" t="s">
        <v>19</v>
      </c>
      <c r="H181" s="72">
        <v>29999</v>
      </c>
      <c r="I181" s="73">
        <f t="shared" si="27"/>
        <v>0.3244994429240538</v>
      </c>
      <c r="J181" s="71" t="s">
        <v>20</v>
      </c>
      <c r="K181" s="72">
        <v>18982</v>
      </c>
      <c r="L181" s="73">
        <f t="shared" si="28"/>
        <v>0.52898227622338645</v>
      </c>
      <c r="M181" s="71" t="s">
        <v>21</v>
      </c>
      <c r="N181" s="72">
        <v>92447</v>
      </c>
      <c r="O181" s="72">
        <v>35884</v>
      </c>
      <c r="P181" s="73">
        <f t="shared" si="29"/>
        <v>0.61184246108581131</v>
      </c>
      <c r="Q181" s="74">
        <v>41402</v>
      </c>
      <c r="R181" s="74">
        <v>41472</v>
      </c>
      <c r="S181" s="83">
        <v>70</v>
      </c>
      <c r="T181" s="56"/>
      <c r="U181" s="96">
        <f>SUM(N177:N181)</f>
        <v>322161</v>
      </c>
      <c r="V181" s="96">
        <f>SUM(O177:O181)</f>
        <v>111221</v>
      </c>
      <c r="W181" s="8">
        <f t="shared" ref="W181" si="31">(U181-V181)/U181</f>
        <v>0.65476578480945857</v>
      </c>
    </row>
    <row r="182" spans="1:23" x14ac:dyDescent="0.25">
      <c r="A182" s="69" t="s">
        <v>47</v>
      </c>
      <c r="B182" s="69">
        <v>2014</v>
      </c>
      <c r="C182" s="29" t="s">
        <v>36</v>
      </c>
      <c r="D182" s="29" t="s">
        <v>350</v>
      </c>
      <c r="E182" s="29" t="s">
        <v>23</v>
      </c>
      <c r="F182" s="29" t="s">
        <v>26</v>
      </c>
      <c r="G182" s="29" t="s">
        <v>19</v>
      </c>
      <c r="H182" s="116">
        <v>239914</v>
      </c>
      <c r="I182" s="117">
        <f t="shared" si="27"/>
        <v>0.4704113064671408</v>
      </c>
      <c r="J182" s="29" t="s">
        <v>20</v>
      </c>
      <c r="K182" s="116">
        <v>145052</v>
      </c>
      <c r="L182" s="117">
        <f t="shared" si="28"/>
        <v>0.72162301997930434</v>
      </c>
      <c r="M182" s="29" t="s">
        <v>20</v>
      </c>
      <c r="N182" s="116">
        <v>510009</v>
      </c>
      <c r="O182" s="116">
        <v>201008</v>
      </c>
      <c r="P182" s="117">
        <f t="shared" si="29"/>
        <v>0.60587362183804605</v>
      </c>
      <c r="Q182" s="120">
        <v>41702</v>
      </c>
      <c r="R182" s="120">
        <v>41786</v>
      </c>
      <c r="S182" s="69">
        <v>84</v>
      </c>
    </row>
    <row r="183" spans="1:23" x14ac:dyDescent="0.25">
      <c r="A183" s="69" t="s">
        <v>47</v>
      </c>
      <c r="B183" s="69">
        <v>2014</v>
      </c>
      <c r="C183" s="29" t="s">
        <v>183</v>
      </c>
      <c r="D183" s="29" t="s">
        <v>219</v>
      </c>
      <c r="E183" s="29" t="s">
        <v>17</v>
      </c>
      <c r="F183" s="29" t="s">
        <v>26</v>
      </c>
      <c r="G183" s="29" t="s">
        <v>19</v>
      </c>
      <c r="H183" s="116">
        <v>17194</v>
      </c>
      <c r="I183" s="117">
        <f t="shared" si="27"/>
        <v>0.33365028234335281</v>
      </c>
      <c r="J183" s="29" t="s">
        <v>20</v>
      </c>
      <c r="K183" s="116">
        <v>19301</v>
      </c>
      <c r="L183" s="117">
        <f t="shared" si="28"/>
        <v>0.57839376685645794</v>
      </c>
      <c r="M183" s="29" t="s">
        <v>21</v>
      </c>
      <c r="N183" s="116">
        <v>51533</v>
      </c>
      <c r="O183" s="116">
        <v>33370</v>
      </c>
      <c r="P183" s="117">
        <f t="shared" si="29"/>
        <v>0.35245376748879359</v>
      </c>
      <c r="Q183" s="120">
        <v>41702</v>
      </c>
      <c r="R183" s="120">
        <v>41786</v>
      </c>
      <c r="S183" s="69">
        <v>84</v>
      </c>
    </row>
    <row r="184" spans="1:23" x14ac:dyDescent="0.25">
      <c r="A184" s="69" t="s">
        <v>47</v>
      </c>
      <c r="B184" s="69">
        <v>2014</v>
      </c>
      <c r="C184" s="29" t="s">
        <v>167</v>
      </c>
      <c r="D184" s="29" t="s">
        <v>352</v>
      </c>
      <c r="E184" s="29" t="s">
        <v>17</v>
      </c>
      <c r="F184" s="29" t="s">
        <v>26</v>
      </c>
      <c r="G184" s="29" t="s">
        <v>24</v>
      </c>
      <c r="H184" s="116">
        <v>10496</v>
      </c>
      <c r="I184" s="117">
        <f t="shared" si="27"/>
        <v>0.40961598501404933</v>
      </c>
      <c r="J184" s="29" t="s">
        <v>20</v>
      </c>
      <c r="K184" s="116">
        <v>8699</v>
      </c>
      <c r="L184" s="117">
        <f t="shared" si="28"/>
        <v>0.59464078200833959</v>
      </c>
      <c r="M184" s="29" t="s">
        <v>21</v>
      </c>
      <c r="N184" s="116">
        <v>25624</v>
      </c>
      <c r="O184" s="116">
        <v>14629</v>
      </c>
      <c r="P184" s="117">
        <f t="shared" si="29"/>
        <v>0.42908991570402749</v>
      </c>
      <c r="Q184" s="120">
        <v>41702</v>
      </c>
      <c r="R184" s="120">
        <v>41786</v>
      </c>
      <c r="S184" s="69">
        <v>84</v>
      </c>
      <c r="U184" s="55" t="s">
        <v>256</v>
      </c>
      <c r="V184" s="55" t="s">
        <v>257</v>
      </c>
      <c r="W184" s="55" t="s">
        <v>258</v>
      </c>
    </row>
    <row r="185" spans="1:23" x14ac:dyDescent="0.25">
      <c r="A185" s="69" t="s">
        <v>47</v>
      </c>
      <c r="B185" s="69">
        <v>2014</v>
      </c>
      <c r="C185" s="29" t="s">
        <v>56</v>
      </c>
      <c r="D185" s="29" t="s">
        <v>351</v>
      </c>
      <c r="E185" s="29" t="s">
        <v>17</v>
      </c>
      <c r="F185" s="29" t="s">
        <v>26</v>
      </c>
      <c r="G185" s="29" t="s">
        <v>19</v>
      </c>
      <c r="H185" s="116">
        <v>18917</v>
      </c>
      <c r="I185" s="117">
        <f t="shared" si="27"/>
        <v>0.28784236153377968</v>
      </c>
      <c r="J185" s="29" t="s">
        <v>21</v>
      </c>
      <c r="K185" s="116">
        <v>22271</v>
      </c>
      <c r="L185" s="117">
        <f t="shared" si="28"/>
        <v>0.52812425895186155</v>
      </c>
      <c r="M185" s="29" t="s">
        <v>21</v>
      </c>
      <c r="N185" s="116">
        <v>65720</v>
      </c>
      <c r="O185" s="116">
        <v>42170</v>
      </c>
      <c r="P185" s="117">
        <f t="shared" si="29"/>
        <v>0.35833840535605599</v>
      </c>
      <c r="Q185" s="120">
        <v>41702</v>
      </c>
      <c r="R185" s="120">
        <v>41786</v>
      </c>
      <c r="S185" s="69">
        <v>84</v>
      </c>
      <c r="U185" s="96">
        <f>SUM(N182:N185)</f>
        <v>652886</v>
      </c>
      <c r="V185" s="96">
        <f>SUM(O182:O185)</f>
        <v>291177</v>
      </c>
      <c r="W185" s="121">
        <f>(U185-V185)/U185</f>
        <v>0.55401555554874815</v>
      </c>
    </row>
  </sheetData>
  <autoFilter ref="A1:S174">
    <sortState ref="A2:S169">
      <sortCondition ref="S1:S164"/>
    </sortState>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4"/>
  <sheetViews>
    <sheetView workbookViewId="0">
      <selection activeCell="X52" sqref="X52"/>
    </sheetView>
  </sheetViews>
  <sheetFormatPr defaultRowHeight="15" x14ac:dyDescent="0.25"/>
  <cols>
    <col min="1" max="4" width="9.140625" style="69"/>
    <col min="5" max="7" width="0" style="69" hidden="1" customWidth="1"/>
    <col min="8" max="13" width="9.140625" style="69"/>
    <col min="14" max="14" width="13.28515625" style="69" customWidth="1"/>
    <col min="15" max="15" width="11.85546875" style="69" customWidth="1"/>
    <col min="16" max="16" width="9.140625" style="69"/>
    <col min="17" max="18" width="9.140625" style="70"/>
    <col min="19" max="19" width="9.140625" style="69"/>
    <col min="21" max="21" width="10.140625" customWidth="1"/>
  </cols>
  <sheetData>
    <row r="1" spans="1:24" ht="60" x14ac:dyDescent="0.25">
      <c r="A1" s="91" t="s">
        <v>0</v>
      </c>
      <c r="B1" s="91" t="s">
        <v>250</v>
      </c>
      <c r="C1" s="91" t="s">
        <v>1</v>
      </c>
      <c r="D1" s="91" t="s">
        <v>2</v>
      </c>
      <c r="E1" s="91" t="s">
        <v>3</v>
      </c>
      <c r="F1" s="91" t="s">
        <v>4</v>
      </c>
      <c r="G1" s="91" t="s">
        <v>5</v>
      </c>
      <c r="H1" s="92" t="s">
        <v>6</v>
      </c>
      <c r="I1" s="93" t="s">
        <v>251</v>
      </c>
      <c r="J1" s="91" t="s">
        <v>8</v>
      </c>
      <c r="K1" s="92" t="s">
        <v>9</v>
      </c>
      <c r="L1" s="93" t="s">
        <v>251</v>
      </c>
      <c r="M1" s="91" t="s">
        <v>11</v>
      </c>
      <c r="N1" s="92" t="s">
        <v>12</v>
      </c>
      <c r="O1" s="92" t="s">
        <v>13</v>
      </c>
      <c r="P1" s="91" t="s">
        <v>14</v>
      </c>
      <c r="Q1" s="94" t="s">
        <v>262</v>
      </c>
      <c r="R1" s="94" t="s">
        <v>263</v>
      </c>
      <c r="S1" s="91" t="s">
        <v>264</v>
      </c>
      <c r="U1" s="45" t="s">
        <v>332</v>
      </c>
      <c r="V1">
        <f>COUNTA(J2:J57)</f>
        <v>56</v>
      </c>
      <c r="W1" s="45" t="s">
        <v>333</v>
      </c>
      <c r="X1">
        <f>COUNTIF(M2:M57, "YES")</f>
        <v>31</v>
      </c>
    </row>
    <row r="2" spans="1:24" x14ac:dyDescent="0.25">
      <c r="A2" s="57" t="s">
        <v>45</v>
      </c>
      <c r="B2" s="57">
        <v>2012</v>
      </c>
      <c r="C2" s="57" t="s">
        <v>151</v>
      </c>
      <c r="D2" s="57" t="s">
        <v>152</v>
      </c>
      <c r="E2" s="57" t="s">
        <v>17</v>
      </c>
      <c r="F2" s="57" t="s">
        <v>26</v>
      </c>
      <c r="G2" s="57" t="s">
        <v>19</v>
      </c>
      <c r="H2" s="58">
        <v>10252</v>
      </c>
      <c r="I2" s="59">
        <f t="shared" ref="I2:I34" si="0">H2/N2</f>
        <v>0.27362015586633925</v>
      </c>
      <c r="J2" s="57" t="s">
        <v>21</v>
      </c>
      <c r="K2" s="58">
        <v>16844</v>
      </c>
      <c r="L2" s="59">
        <f t="shared" ref="L2:L34" si="1">K2/O2</f>
        <v>0.56114868241329918</v>
      </c>
      <c r="M2" s="57" t="s">
        <v>21</v>
      </c>
      <c r="N2" s="58">
        <v>37468</v>
      </c>
      <c r="O2" s="58">
        <v>30017</v>
      </c>
      <c r="P2" s="59">
        <f t="shared" ref="P2:P34" si="2">(N2-O2)/N2</f>
        <v>0.19886302978541689</v>
      </c>
      <c r="Q2" s="63">
        <v>41437</v>
      </c>
      <c r="R2" s="63">
        <v>41451</v>
      </c>
      <c r="S2" s="60">
        <v>14</v>
      </c>
      <c r="U2" s="101"/>
    </row>
    <row r="3" spans="1:24" x14ac:dyDescent="0.25">
      <c r="A3" s="57" t="s">
        <v>45</v>
      </c>
      <c r="B3" s="57">
        <v>2010</v>
      </c>
      <c r="C3" s="57" t="s">
        <v>242</v>
      </c>
      <c r="D3" s="57" t="s">
        <v>155</v>
      </c>
      <c r="E3" s="57" t="s">
        <v>17</v>
      </c>
      <c r="F3" s="57" t="s">
        <v>26</v>
      </c>
      <c r="G3" s="57" t="s">
        <v>19</v>
      </c>
      <c r="H3" s="58">
        <v>19051</v>
      </c>
      <c r="I3" s="59">
        <f t="shared" si="0"/>
        <v>0.2307785490181827</v>
      </c>
      <c r="J3" s="57" t="s">
        <v>21</v>
      </c>
      <c r="K3" s="58">
        <v>37300</v>
      </c>
      <c r="L3" s="59">
        <f t="shared" si="1"/>
        <v>0.51498709080616878</v>
      </c>
      <c r="M3" s="57" t="s">
        <v>21</v>
      </c>
      <c r="N3" s="58">
        <v>82551</v>
      </c>
      <c r="O3" s="58">
        <v>72429</v>
      </c>
      <c r="P3" s="59">
        <f t="shared" si="2"/>
        <v>0.12261511065886543</v>
      </c>
      <c r="Q3" s="63">
        <v>40702</v>
      </c>
      <c r="R3" s="63">
        <v>40716</v>
      </c>
      <c r="S3" s="57">
        <v>14</v>
      </c>
    </row>
    <row r="4" spans="1:24" x14ac:dyDescent="0.25">
      <c r="A4" s="57" t="s">
        <v>45</v>
      </c>
      <c r="B4" s="57">
        <v>2006</v>
      </c>
      <c r="C4" s="57" t="s">
        <v>54</v>
      </c>
      <c r="D4" s="57" t="s">
        <v>159</v>
      </c>
      <c r="E4" s="57" t="s">
        <v>23</v>
      </c>
      <c r="F4" s="57" t="s">
        <v>26</v>
      </c>
      <c r="G4" s="57" t="s">
        <v>19</v>
      </c>
      <c r="H4" s="58">
        <v>3393</v>
      </c>
      <c r="I4" s="59">
        <f t="shared" si="0"/>
        <v>0.31624568925342528</v>
      </c>
      <c r="J4" s="57" t="s">
        <v>21</v>
      </c>
      <c r="K4" s="58">
        <v>1704</v>
      </c>
      <c r="L4" s="59">
        <f t="shared" si="1"/>
        <v>0.56071076011845999</v>
      </c>
      <c r="M4" s="57" t="s">
        <v>20</v>
      </c>
      <c r="N4" s="58">
        <v>10729</v>
      </c>
      <c r="O4" s="58">
        <v>3039</v>
      </c>
      <c r="P4" s="59">
        <f t="shared" si="2"/>
        <v>0.71674899804268799</v>
      </c>
      <c r="Q4" s="63">
        <v>40707</v>
      </c>
      <c r="R4" s="63">
        <v>40721</v>
      </c>
      <c r="S4" s="57">
        <v>14</v>
      </c>
    </row>
    <row r="5" spans="1:24" x14ac:dyDescent="0.25">
      <c r="A5" s="57" t="s">
        <v>45</v>
      </c>
      <c r="B5" s="57">
        <v>2004</v>
      </c>
      <c r="C5" s="57" t="s">
        <v>36</v>
      </c>
      <c r="D5" s="57" t="s">
        <v>160</v>
      </c>
      <c r="E5" s="57" t="s">
        <v>17</v>
      </c>
      <c r="F5" s="57" t="s">
        <v>26</v>
      </c>
      <c r="G5" s="57" t="s">
        <v>19</v>
      </c>
      <c r="H5" s="58">
        <v>77567</v>
      </c>
      <c r="I5" s="59">
        <f t="shared" si="0"/>
        <v>0.26323434090454034</v>
      </c>
      <c r="J5" s="57" t="s">
        <v>21</v>
      </c>
      <c r="K5" s="58">
        <v>154644</v>
      </c>
      <c r="L5" s="59">
        <f t="shared" si="1"/>
        <v>0.59222438381764986</v>
      </c>
      <c r="M5" s="57" t="s">
        <v>21</v>
      </c>
      <c r="N5" s="58">
        <v>294669</v>
      </c>
      <c r="O5" s="58">
        <v>261124</v>
      </c>
      <c r="P5" s="59">
        <f t="shared" si="2"/>
        <v>0.11383959629278953</v>
      </c>
      <c r="Q5" s="63">
        <v>40702</v>
      </c>
      <c r="R5" s="63">
        <v>40716</v>
      </c>
      <c r="S5" s="57">
        <v>14</v>
      </c>
    </row>
    <row r="6" spans="1:24" x14ac:dyDescent="0.25">
      <c r="A6" s="57" t="s">
        <v>45</v>
      </c>
      <c r="B6" s="57">
        <v>1998</v>
      </c>
      <c r="C6" s="57" t="s">
        <v>56</v>
      </c>
      <c r="D6" s="57" t="s">
        <v>160</v>
      </c>
      <c r="E6" s="57" t="s">
        <v>17</v>
      </c>
      <c r="F6" s="57" t="s">
        <v>26</v>
      </c>
      <c r="G6" s="57" t="s">
        <v>19</v>
      </c>
      <c r="H6" s="58">
        <v>9300</v>
      </c>
      <c r="I6" s="59">
        <f t="shared" si="0"/>
        <v>0.23340444221357762</v>
      </c>
      <c r="J6" s="57" t="s">
        <v>21</v>
      </c>
      <c r="K6" s="58">
        <v>18445</v>
      </c>
      <c r="L6" s="59">
        <f t="shared" si="1"/>
        <v>0.52914682425841986</v>
      </c>
      <c r="M6" s="57" t="s">
        <v>21</v>
      </c>
      <c r="N6" s="58">
        <v>39845</v>
      </c>
      <c r="O6" s="58">
        <v>34858</v>
      </c>
      <c r="P6" s="59">
        <f t="shared" si="2"/>
        <v>0.12515999498054964</v>
      </c>
      <c r="Q6" s="63">
        <v>40703</v>
      </c>
      <c r="R6" s="63">
        <v>40717</v>
      </c>
      <c r="S6" s="57">
        <v>14</v>
      </c>
    </row>
    <row r="7" spans="1:24" x14ac:dyDescent="0.25">
      <c r="A7" s="57" t="s">
        <v>45</v>
      </c>
      <c r="B7" s="57">
        <v>1994</v>
      </c>
      <c r="C7" s="57" t="s">
        <v>54</v>
      </c>
      <c r="D7" s="57" t="s">
        <v>163</v>
      </c>
      <c r="E7" s="57" t="s">
        <v>17</v>
      </c>
      <c r="F7" s="57" t="s">
        <v>26</v>
      </c>
      <c r="G7" s="57" t="s">
        <v>19</v>
      </c>
      <c r="H7" s="58">
        <v>10568</v>
      </c>
      <c r="I7" s="59">
        <f t="shared" si="0"/>
        <v>0.19050709354100193</v>
      </c>
      <c r="J7" s="57" t="s">
        <v>21</v>
      </c>
      <c r="K7" s="58">
        <v>30304</v>
      </c>
      <c r="L7" s="59">
        <f t="shared" si="1"/>
        <v>0.52046371833404892</v>
      </c>
      <c r="M7" s="57" t="s">
        <v>21</v>
      </c>
      <c r="N7" s="58">
        <v>55473</v>
      </c>
      <c r="O7" s="58">
        <v>58225</v>
      </c>
      <c r="P7" s="59">
        <f t="shared" si="2"/>
        <v>-4.960972004398536E-2</v>
      </c>
      <c r="Q7" s="63">
        <v>41860</v>
      </c>
      <c r="R7" s="63">
        <v>41874</v>
      </c>
      <c r="S7" s="57">
        <v>14</v>
      </c>
    </row>
    <row r="8" spans="1:24" x14ac:dyDescent="0.25">
      <c r="A8" s="57" t="s">
        <v>15</v>
      </c>
      <c r="B8" s="57">
        <v>2002</v>
      </c>
      <c r="C8" s="57" t="s">
        <v>151</v>
      </c>
      <c r="D8" s="57" t="s">
        <v>42</v>
      </c>
      <c r="E8" s="57" t="s">
        <v>23</v>
      </c>
      <c r="F8" s="57" t="s">
        <v>26</v>
      </c>
      <c r="G8" s="57" t="s">
        <v>24</v>
      </c>
      <c r="H8" s="58">
        <v>43519</v>
      </c>
      <c r="I8" s="59">
        <f t="shared" si="0"/>
        <v>0.43063389340774605</v>
      </c>
      <c r="J8" s="57" t="s">
        <v>21</v>
      </c>
      <c r="K8" s="58">
        <v>52394</v>
      </c>
      <c r="L8" s="59">
        <f t="shared" si="1"/>
        <v>0.56002821839326178</v>
      </c>
      <c r="M8" s="57" t="s">
        <v>21</v>
      </c>
      <c r="N8" s="58">
        <v>101058</v>
      </c>
      <c r="O8" s="58">
        <v>93556</v>
      </c>
      <c r="P8" s="59">
        <f t="shared" si="2"/>
        <v>7.423459795365038E-2</v>
      </c>
      <c r="Q8" s="63">
        <v>40698</v>
      </c>
      <c r="R8" s="63">
        <v>40719</v>
      </c>
      <c r="S8" s="57">
        <v>21</v>
      </c>
    </row>
    <row r="9" spans="1:24" x14ac:dyDescent="0.25">
      <c r="A9" s="57" t="s">
        <v>15</v>
      </c>
      <c r="B9" s="57">
        <v>1996</v>
      </c>
      <c r="C9" s="57" t="s">
        <v>56</v>
      </c>
      <c r="D9" s="57" t="s">
        <v>50</v>
      </c>
      <c r="E9" s="57" t="s">
        <v>23</v>
      </c>
      <c r="F9" s="57" t="s">
        <v>26</v>
      </c>
      <c r="G9" s="57" t="s">
        <v>49</v>
      </c>
      <c r="H9" s="58">
        <v>16630</v>
      </c>
      <c r="I9" s="59">
        <f t="shared" si="0"/>
        <v>0.26088729919678716</v>
      </c>
      <c r="J9" s="57" t="s">
        <v>21</v>
      </c>
      <c r="K9" s="58">
        <v>26028</v>
      </c>
      <c r="L9" s="59">
        <f t="shared" si="1"/>
        <v>0.51999840172613576</v>
      </c>
      <c r="M9" s="57" t="s">
        <v>20</v>
      </c>
      <c r="N9" s="58">
        <v>63744</v>
      </c>
      <c r="O9" s="58">
        <v>50054</v>
      </c>
      <c r="P9" s="59">
        <f t="shared" si="2"/>
        <v>0.21476531124497991</v>
      </c>
      <c r="Q9" s="63">
        <v>40698</v>
      </c>
      <c r="R9" s="63">
        <v>40719</v>
      </c>
      <c r="S9" s="57">
        <v>21</v>
      </c>
    </row>
    <row r="10" spans="1:24" x14ac:dyDescent="0.25">
      <c r="A10" s="57" t="s">
        <v>27</v>
      </c>
      <c r="B10" s="57">
        <v>2010</v>
      </c>
      <c r="C10" s="57" t="s">
        <v>54</v>
      </c>
      <c r="D10" s="57" t="s">
        <v>58</v>
      </c>
      <c r="E10" s="57" t="s">
        <v>23</v>
      </c>
      <c r="F10" s="57" t="s">
        <v>26</v>
      </c>
      <c r="G10" s="57" t="s">
        <v>19</v>
      </c>
      <c r="H10" s="58">
        <v>25854</v>
      </c>
      <c r="I10" s="59">
        <f t="shared" si="0"/>
        <v>0.26977617780560337</v>
      </c>
      <c r="J10" s="57" t="s">
        <v>21</v>
      </c>
      <c r="K10" s="58">
        <v>38829</v>
      </c>
      <c r="L10" s="59">
        <f t="shared" si="1"/>
        <v>0.51325129208359221</v>
      </c>
      <c r="M10" s="57" t="s">
        <v>20</v>
      </c>
      <c r="N10" s="58">
        <v>95835</v>
      </c>
      <c r="O10" s="58">
        <v>75653</v>
      </c>
      <c r="P10" s="59">
        <f t="shared" si="2"/>
        <v>0.2105911201544321</v>
      </c>
      <c r="Q10" s="63">
        <v>40681</v>
      </c>
      <c r="R10" s="63">
        <v>40702</v>
      </c>
      <c r="S10" s="57">
        <v>21</v>
      </c>
    </row>
    <row r="11" spans="1:24" x14ac:dyDescent="0.25">
      <c r="A11" s="57" t="s">
        <v>27</v>
      </c>
      <c r="B11" s="57">
        <v>1996</v>
      </c>
      <c r="C11" s="57" t="s">
        <v>77</v>
      </c>
      <c r="D11" s="57" t="s">
        <v>65</v>
      </c>
      <c r="E11" s="57" t="s">
        <v>23</v>
      </c>
      <c r="F11" s="57" t="s">
        <v>26</v>
      </c>
      <c r="G11" s="57" t="s">
        <v>19</v>
      </c>
      <c r="H11" s="58">
        <v>24732</v>
      </c>
      <c r="I11" s="59">
        <f t="shared" si="0"/>
        <v>0.32411605902550256</v>
      </c>
      <c r="J11" s="57" t="s">
        <v>21</v>
      </c>
      <c r="K11" s="58">
        <v>31435</v>
      </c>
      <c r="L11" s="59">
        <f t="shared" si="1"/>
        <v>0.51317421966827736</v>
      </c>
      <c r="M11" s="57" t="s">
        <v>21</v>
      </c>
      <c r="N11" s="58">
        <v>76306</v>
      </c>
      <c r="O11" s="58">
        <v>61256</v>
      </c>
      <c r="P11" s="59">
        <f t="shared" si="2"/>
        <v>0.19723219668178124</v>
      </c>
      <c r="Q11" s="65">
        <v>40684</v>
      </c>
      <c r="R11" s="65">
        <v>40705</v>
      </c>
      <c r="S11" s="57">
        <v>21</v>
      </c>
    </row>
    <row r="12" spans="1:24" x14ac:dyDescent="0.25">
      <c r="A12" s="57" t="s">
        <v>76</v>
      </c>
      <c r="B12" s="57">
        <v>2012</v>
      </c>
      <c r="C12" s="57" t="s">
        <v>77</v>
      </c>
      <c r="D12" s="57" t="s">
        <v>78</v>
      </c>
      <c r="E12" s="57" t="s">
        <v>17</v>
      </c>
      <c r="F12" s="57" t="s">
        <v>26</v>
      </c>
      <c r="G12" s="57" t="s">
        <v>19</v>
      </c>
      <c r="H12" s="58">
        <v>8614</v>
      </c>
      <c r="I12" s="59">
        <f t="shared" si="0"/>
        <v>0.31940375987244612</v>
      </c>
      <c r="J12" s="57" t="s">
        <v>21</v>
      </c>
      <c r="K12" s="58">
        <v>2705</v>
      </c>
      <c r="L12" s="59">
        <f t="shared" si="1"/>
        <v>0.54957334416903703</v>
      </c>
      <c r="M12" s="57" t="s">
        <v>20</v>
      </c>
      <c r="N12" s="58">
        <v>26969</v>
      </c>
      <c r="O12" s="58">
        <v>4922</v>
      </c>
      <c r="P12" s="59">
        <f t="shared" si="2"/>
        <v>0.81749415996143726</v>
      </c>
      <c r="Q12" s="63">
        <v>41486</v>
      </c>
      <c r="R12" s="63">
        <v>41507</v>
      </c>
      <c r="S12" s="60">
        <v>21</v>
      </c>
    </row>
    <row r="13" spans="1:24" x14ac:dyDescent="0.25">
      <c r="A13" s="57" t="s">
        <v>76</v>
      </c>
      <c r="B13" s="57">
        <v>2008</v>
      </c>
      <c r="C13" s="57" t="s">
        <v>36</v>
      </c>
      <c r="D13" s="57" t="s">
        <v>87</v>
      </c>
      <c r="E13" s="57" t="s">
        <v>23</v>
      </c>
      <c r="F13" s="57" t="s">
        <v>26</v>
      </c>
      <c r="G13" s="57" t="s">
        <v>19</v>
      </c>
      <c r="H13" s="58">
        <v>169635</v>
      </c>
      <c r="I13" s="59">
        <f t="shared" si="0"/>
        <v>0.34392955764700156</v>
      </c>
      <c r="J13" s="57" t="s">
        <v>21</v>
      </c>
      <c r="K13" s="58">
        <v>191061</v>
      </c>
      <c r="L13" s="59">
        <f t="shared" si="1"/>
        <v>0.59883593372908661</v>
      </c>
      <c r="M13" s="57" t="s">
        <v>20</v>
      </c>
      <c r="N13" s="58">
        <v>493226</v>
      </c>
      <c r="O13" s="58">
        <v>319054</v>
      </c>
      <c r="P13" s="59">
        <f t="shared" si="2"/>
        <v>0.35312818059064199</v>
      </c>
      <c r="Q13" s="63">
        <v>40739</v>
      </c>
      <c r="R13" s="63">
        <v>40760</v>
      </c>
      <c r="S13" s="57">
        <v>21</v>
      </c>
    </row>
    <row r="14" spans="1:24" x14ac:dyDescent="0.25">
      <c r="A14" s="71" t="s">
        <v>76</v>
      </c>
      <c r="B14" s="71">
        <v>2006</v>
      </c>
      <c r="C14" s="71" t="s">
        <v>56</v>
      </c>
      <c r="D14" s="71" t="s">
        <v>88</v>
      </c>
      <c r="E14" s="71" t="s">
        <v>23</v>
      </c>
      <c r="F14" s="71" t="s">
        <v>26</v>
      </c>
      <c r="G14" s="71" t="s">
        <v>24</v>
      </c>
      <c r="H14" s="72">
        <v>27529</v>
      </c>
      <c r="I14" s="73">
        <f t="shared" si="0"/>
        <v>0.44403045259524498</v>
      </c>
      <c r="J14" s="71" t="s">
        <v>21</v>
      </c>
      <c r="K14" s="72">
        <v>41281</v>
      </c>
      <c r="L14" s="73">
        <f t="shared" si="1"/>
        <v>0.58808194199099662</v>
      </c>
      <c r="M14" s="71" t="s">
        <v>21</v>
      </c>
      <c r="N14" s="72">
        <v>61998</v>
      </c>
      <c r="O14" s="72">
        <v>70196</v>
      </c>
      <c r="P14" s="73">
        <f t="shared" si="2"/>
        <v>-0.13223007193780445</v>
      </c>
      <c r="Q14" s="74">
        <v>40742</v>
      </c>
      <c r="R14" s="74">
        <v>40763</v>
      </c>
      <c r="S14" s="71">
        <v>21</v>
      </c>
    </row>
    <row r="15" spans="1:24" x14ac:dyDescent="0.25">
      <c r="A15" s="57" t="s">
        <v>76</v>
      </c>
      <c r="B15" s="57">
        <v>1994</v>
      </c>
      <c r="C15" s="57" t="s">
        <v>240</v>
      </c>
      <c r="D15" s="57" t="s">
        <v>267</v>
      </c>
      <c r="E15" s="29" t="s">
        <v>17</v>
      </c>
      <c r="F15" s="29" t="s">
        <v>26</v>
      </c>
      <c r="G15" s="29" t="s">
        <v>49</v>
      </c>
      <c r="H15" s="58">
        <v>13238</v>
      </c>
      <c r="I15" s="59">
        <f t="shared" si="0"/>
        <v>0.37957334556715222</v>
      </c>
      <c r="J15" s="29" t="s">
        <v>21</v>
      </c>
      <c r="K15" s="58">
        <f>16048</f>
        <v>16048</v>
      </c>
      <c r="L15" s="59">
        <f t="shared" si="1"/>
        <v>0.50858845154338594</v>
      </c>
      <c r="M15" s="29" t="s">
        <v>21</v>
      </c>
      <c r="N15" s="58">
        <f>13238+16331+5307</f>
        <v>34876</v>
      </c>
      <c r="O15" s="58">
        <f>16048+15506</f>
        <v>31554</v>
      </c>
      <c r="P15" s="59">
        <f t="shared" si="2"/>
        <v>9.5251749053790566E-2</v>
      </c>
      <c r="Q15" s="65">
        <v>34534</v>
      </c>
      <c r="R15" s="65">
        <v>34555</v>
      </c>
      <c r="S15" s="29">
        <f>R15-Q15</f>
        <v>21</v>
      </c>
    </row>
    <row r="16" spans="1:24" x14ac:dyDescent="0.25">
      <c r="A16" s="57" t="s">
        <v>38</v>
      </c>
      <c r="B16" s="57">
        <v>2014</v>
      </c>
      <c r="C16" s="29" t="s">
        <v>36</v>
      </c>
      <c r="D16" s="29" t="s">
        <v>344</v>
      </c>
      <c r="E16" s="29" t="s">
        <v>17</v>
      </c>
      <c r="F16" s="29" t="s">
        <v>26</v>
      </c>
      <c r="G16" s="29" t="s">
        <v>19</v>
      </c>
      <c r="H16" s="116">
        <v>156315</v>
      </c>
      <c r="I16" s="117">
        <f t="shared" si="0"/>
        <v>0.49016625797266872</v>
      </c>
      <c r="J16" s="29" t="s">
        <v>21</v>
      </c>
      <c r="K16" s="116">
        <v>194932</v>
      </c>
      <c r="L16" s="117">
        <f t="shared" si="1"/>
        <v>0.51003016768839105</v>
      </c>
      <c r="M16" s="29" t="s">
        <v>21</v>
      </c>
      <c r="N16" s="116">
        <v>318902</v>
      </c>
      <c r="O16" s="116">
        <v>382197</v>
      </c>
      <c r="P16" s="117">
        <f t="shared" si="2"/>
        <v>-0.19847790230227469</v>
      </c>
      <c r="Q16" s="63">
        <v>41793</v>
      </c>
      <c r="R16" s="63">
        <v>41814</v>
      </c>
      <c r="S16" s="57">
        <v>21</v>
      </c>
    </row>
    <row r="17" spans="1:19" x14ac:dyDescent="0.25">
      <c r="A17" s="57" t="s">
        <v>38</v>
      </c>
      <c r="B17" s="57">
        <v>2008</v>
      </c>
      <c r="C17" s="57" t="s">
        <v>54</v>
      </c>
      <c r="D17" s="57" t="s">
        <v>110</v>
      </c>
      <c r="E17" s="57" t="s">
        <v>17</v>
      </c>
      <c r="F17" s="57" t="s">
        <v>26</v>
      </c>
      <c r="G17" s="57" t="s">
        <v>19</v>
      </c>
      <c r="H17" s="58">
        <v>16161</v>
      </c>
      <c r="I17" s="59">
        <f t="shared" si="0"/>
        <v>0.36787234526871687</v>
      </c>
      <c r="J17" s="57" t="s">
        <v>21</v>
      </c>
      <c r="K17" s="58">
        <v>16733</v>
      </c>
      <c r="L17" s="59">
        <f t="shared" si="1"/>
        <v>0.50815390689058282</v>
      </c>
      <c r="M17" s="57" t="s">
        <v>20</v>
      </c>
      <c r="N17" s="58">
        <v>43931</v>
      </c>
      <c r="O17" s="58">
        <v>32929</v>
      </c>
      <c r="P17" s="59">
        <f t="shared" si="2"/>
        <v>0.25043818715713279</v>
      </c>
      <c r="Q17" s="63">
        <v>40655</v>
      </c>
      <c r="R17" s="63">
        <v>40676</v>
      </c>
      <c r="S17" s="57">
        <v>21</v>
      </c>
    </row>
    <row r="18" spans="1:19" x14ac:dyDescent="0.25">
      <c r="A18" s="57" t="s">
        <v>38</v>
      </c>
      <c r="B18" s="57">
        <v>2008</v>
      </c>
      <c r="C18" s="57" t="s">
        <v>242</v>
      </c>
      <c r="D18" s="57" t="s">
        <v>111</v>
      </c>
      <c r="E18" s="57" t="s">
        <v>17</v>
      </c>
      <c r="F18" s="57" t="s">
        <v>26</v>
      </c>
      <c r="G18" s="57" t="s">
        <v>19</v>
      </c>
      <c r="H18" s="58">
        <v>18892</v>
      </c>
      <c r="I18" s="59">
        <f t="shared" si="0"/>
        <v>0.2832681090969067</v>
      </c>
      <c r="J18" s="57" t="s">
        <v>21</v>
      </c>
      <c r="K18" s="58">
        <v>29351</v>
      </c>
      <c r="L18" s="59">
        <f t="shared" si="1"/>
        <v>0.56960158357429802</v>
      </c>
      <c r="M18" s="57" t="s">
        <v>21</v>
      </c>
      <c r="N18" s="58">
        <v>66693</v>
      </c>
      <c r="O18" s="58">
        <v>51529</v>
      </c>
      <c r="P18" s="59">
        <f t="shared" si="2"/>
        <v>0.22737018877543369</v>
      </c>
      <c r="Q18" s="63">
        <v>40613</v>
      </c>
      <c r="R18" s="66">
        <v>40634</v>
      </c>
      <c r="S18" s="57">
        <v>21</v>
      </c>
    </row>
    <row r="19" spans="1:19" x14ac:dyDescent="0.25">
      <c r="A19" s="57" t="s">
        <v>38</v>
      </c>
      <c r="B19" s="57">
        <v>1996</v>
      </c>
      <c r="C19" s="57" t="s">
        <v>56</v>
      </c>
      <c r="D19" s="57" t="s">
        <v>116</v>
      </c>
      <c r="E19" s="57" t="s">
        <v>23</v>
      </c>
      <c r="F19" s="57" t="s">
        <v>26</v>
      </c>
      <c r="G19" s="57" t="s">
        <v>24</v>
      </c>
      <c r="H19" s="58">
        <v>7783</v>
      </c>
      <c r="I19" s="59">
        <f t="shared" si="0"/>
        <v>0.3584158415841584</v>
      </c>
      <c r="J19" s="57" t="s">
        <v>21</v>
      </c>
      <c r="K19" s="58">
        <v>9069</v>
      </c>
      <c r="L19" s="59">
        <f t="shared" si="1"/>
        <v>0.53837934105075691</v>
      </c>
      <c r="M19" s="57" t="s">
        <v>20</v>
      </c>
      <c r="N19" s="58">
        <v>21715</v>
      </c>
      <c r="O19" s="58">
        <v>16845</v>
      </c>
      <c r="P19" s="59">
        <f t="shared" si="2"/>
        <v>0.22426893852175916</v>
      </c>
      <c r="Q19" s="63">
        <v>40614</v>
      </c>
      <c r="R19" s="63">
        <v>40635</v>
      </c>
      <c r="S19" s="57">
        <v>21</v>
      </c>
    </row>
    <row r="20" spans="1:19" x14ac:dyDescent="0.25">
      <c r="A20" s="57" t="s">
        <v>30</v>
      </c>
      <c r="B20" s="57">
        <v>1994</v>
      </c>
      <c r="C20" s="57" t="s">
        <v>54</v>
      </c>
      <c r="D20" s="57" t="s">
        <v>74</v>
      </c>
      <c r="E20" s="57" t="s">
        <v>17</v>
      </c>
      <c r="F20" s="57" t="s">
        <v>26</v>
      </c>
      <c r="G20" s="57" t="s">
        <v>19</v>
      </c>
      <c r="H20" s="58">
        <v>12114</v>
      </c>
      <c r="I20" s="59">
        <f t="shared" si="0"/>
        <v>0.30594772067180198</v>
      </c>
      <c r="J20" s="57" t="s">
        <v>21</v>
      </c>
      <c r="K20" s="58">
        <v>18713</v>
      </c>
      <c r="L20" s="59">
        <f t="shared" si="1"/>
        <v>0.54436234582266696</v>
      </c>
      <c r="M20" s="57" t="s">
        <v>21</v>
      </c>
      <c r="N20" s="58">
        <v>39595</v>
      </c>
      <c r="O20" s="58">
        <v>34376</v>
      </c>
      <c r="P20" s="59">
        <f t="shared" si="2"/>
        <v>0.13180957191564591</v>
      </c>
      <c r="Q20" s="65">
        <v>41525</v>
      </c>
      <c r="R20" s="65">
        <v>41551</v>
      </c>
      <c r="S20" s="57">
        <v>26</v>
      </c>
    </row>
    <row r="21" spans="1:19" x14ac:dyDescent="0.25">
      <c r="A21" s="62" t="s">
        <v>30</v>
      </c>
      <c r="B21" s="62">
        <v>2000</v>
      </c>
      <c r="C21" s="62" t="s">
        <v>265</v>
      </c>
      <c r="D21" s="62" t="s">
        <v>67</v>
      </c>
      <c r="E21" s="57" t="s">
        <v>17</v>
      </c>
      <c r="F21" s="57" t="s">
        <v>26</v>
      </c>
      <c r="G21" s="57" t="s">
        <v>19</v>
      </c>
      <c r="H21" s="58">
        <v>12981</v>
      </c>
      <c r="I21" s="59">
        <f t="shared" si="0"/>
        <v>0.30971297688068139</v>
      </c>
      <c r="J21" s="57" t="s">
        <v>21</v>
      </c>
      <c r="K21" s="58">
        <v>16292</v>
      </c>
      <c r="L21" s="59">
        <f t="shared" si="1"/>
        <v>0.51936625330740538</v>
      </c>
      <c r="M21" s="57" t="s">
        <v>21</v>
      </c>
      <c r="N21" s="58">
        <v>41913</v>
      </c>
      <c r="O21" s="58">
        <v>31369</v>
      </c>
      <c r="P21" s="59">
        <f t="shared" si="2"/>
        <v>0.25156872569369887</v>
      </c>
      <c r="Q21" s="65">
        <v>40791</v>
      </c>
      <c r="R21" s="65">
        <v>40819</v>
      </c>
      <c r="S21" s="62">
        <v>28</v>
      </c>
    </row>
    <row r="22" spans="1:19" x14ac:dyDescent="0.25">
      <c r="A22" s="61" t="s">
        <v>30</v>
      </c>
      <c r="B22" s="62">
        <v>1996</v>
      </c>
      <c r="C22" s="62" t="s">
        <v>282</v>
      </c>
      <c r="D22" s="62" t="s">
        <v>69</v>
      </c>
      <c r="E22" s="57" t="s">
        <v>23</v>
      </c>
      <c r="F22" s="57" t="s">
        <v>26</v>
      </c>
      <c r="G22" s="57" t="s">
        <v>19</v>
      </c>
      <c r="H22" s="58">
        <v>16753</v>
      </c>
      <c r="I22" s="59">
        <f t="shared" si="0"/>
        <v>0.24884511979561219</v>
      </c>
      <c r="J22" s="57" t="s">
        <v>21</v>
      </c>
      <c r="K22" s="58">
        <v>23633</v>
      </c>
      <c r="L22" s="59">
        <f t="shared" si="1"/>
        <v>0.56179428055245206</v>
      </c>
      <c r="M22" s="57" t="s">
        <v>21</v>
      </c>
      <c r="N22" s="58">
        <v>67323</v>
      </c>
      <c r="O22" s="58">
        <v>42067</v>
      </c>
      <c r="P22" s="59">
        <f t="shared" si="2"/>
        <v>0.37514668092628078</v>
      </c>
      <c r="Q22" s="65">
        <v>40789</v>
      </c>
      <c r="R22" s="65">
        <v>40817</v>
      </c>
      <c r="S22" s="62">
        <v>28</v>
      </c>
    </row>
    <row r="23" spans="1:19" x14ac:dyDescent="0.25">
      <c r="A23" s="61" t="s">
        <v>41</v>
      </c>
      <c r="B23" s="62">
        <v>2004</v>
      </c>
      <c r="C23" s="62" t="s">
        <v>266</v>
      </c>
      <c r="D23" s="62" t="s">
        <v>133</v>
      </c>
      <c r="E23" s="57" t="s">
        <v>17</v>
      </c>
      <c r="F23" s="57" t="s">
        <v>26</v>
      </c>
      <c r="G23" s="57" t="s">
        <v>19</v>
      </c>
      <c r="H23" s="58">
        <v>10760</v>
      </c>
      <c r="I23" s="59">
        <f t="shared" si="0"/>
        <v>0.26338979731714479</v>
      </c>
      <c r="J23" s="57" t="s">
        <v>21</v>
      </c>
      <c r="K23" s="58">
        <v>15015</v>
      </c>
      <c r="L23" s="59">
        <f t="shared" si="1"/>
        <v>0.50141926865920849</v>
      </c>
      <c r="M23" s="57" t="s">
        <v>21</v>
      </c>
      <c r="N23" s="58">
        <v>40852</v>
      </c>
      <c r="O23" s="58">
        <v>29945</v>
      </c>
      <c r="P23" s="59">
        <f t="shared" si="2"/>
        <v>0.26698815235484186</v>
      </c>
      <c r="Q23" s="63">
        <v>40744</v>
      </c>
      <c r="R23" s="67">
        <v>40772</v>
      </c>
      <c r="S23" s="62">
        <v>28</v>
      </c>
    </row>
    <row r="24" spans="1:19" x14ac:dyDescent="0.25">
      <c r="A24" s="61" t="s">
        <v>41</v>
      </c>
      <c r="B24" s="62">
        <v>2004</v>
      </c>
      <c r="C24" s="61" t="s">
        <v>273</v>
      </c>
      <c r="D24" s="61" t="s">
        <v>284</v>
      </c>
      <c r="E24" s="57" t="s">
        <v>17</v>
      </c>
      <c r="F24" s="57" t="s">
        <v>18</v>
      </c>
      <c r="G24" s="57" t="s">
        <v>19</v>
      </c>
      <c r="H24" s="58">
        <v>13119</v>
      </c>
      <c r="I24" s="59">
        <f t="shared" si="0"/>
        <v>0.22377061763351358</v>
      </c>
      <c r="J24" s="57" t="s">
        <v>21</v>
      </c>
      <c r="K24" s="58">
        <v>23092</v>
      </c>
      <c r="L24" s="59">
        <f t="shared" si="1"/>
        <v>0.5460005201806446</v>
      </c>
      <c r="M24" s="57" t="s">
        <v>21</v>
      </c>
      <c r="N24" s="58">
        <v>58627</v>
      </c>
      <c r="O24" s="58">
        <v>42293</v>
      </c>
      <c r="P24" s="59">
        <f t="shared" si="2"/>
        <v>0.27860883210807308</v>
      </c>
      <c r="Q24" s="63">
        <v>40744</v>
      </c>
      <c r="R24" s="67">
        <v>40772</v>
      </c>
      <c r="S24" s="62">
        <v>28</v>
      </c>
    </row>
    <row r="25" spans="1:19" x14ac:dyDescent="0.25">
      <c r="A25" s="61" t="s">
        <v>41</v>
      </c>
      <c r="B25" s="62">
        <v>1996</v>
      </c>
      <c r="C25" s="62" t="s">
        <v>276</v>
      </c>
      <c r="D25" s="62" t="s">
        <v>135</v>
      </c>
      <c r="E25" s="57" t="s">
        <v>17</v>
      </c>
      <c r="F25" s="57" t="s">
        <v>26</v>
      </c>
      <c r="G25" s="57" t="s">
        <v>49</v>
      </c>
      <c r="H25" s="58">
        <v>6201</v>
      </c>
      <c r="I25" s="59">
        <f t="shared" si="0"/>
        <v>0.3230023960829253</v>
      </c>
      <c r="J25" s="57" t="s">
        <v>21</v>
      </c>
      <c r="K25" s="58">
        <v>5355</v>
      </c>
      <c r="L25" s="59">
        <f t="shared" si="1"/>
        <v>0.53646563814866766</v>
      </c>
      <c r="M25" s="57" t="s">
        <v>20</v>
      </c>
      <c r="N25" s="58">
        <v>19198</v>
      </c>
      <c r="O25" s="58">
        <v>9982</v>
      </c>
      <c r="P25" s="59">
        <f t="shared" si="2"/>
        <v>0.48005000520887592</v>
      </c>
      <c r="Q25" s="65">
        <v>40670</v>
      </c>
      <c r="R25" s="65">
        <v>40698</v>
      </c>
      <c r="S25" s="62">
        <v>28</v>
      </c>
    </row>
    <row r="26" spans="1:19" x14ac:dyDescent="0.25">
      <c r="A26" s="61" t="s">
        <v>41</v>
      </c>
      <c r="B26" s="62">
        <v>1996</v>
      </c>
      <c r="C26" s="62" t="s">
        <v>265</v>
      </c>
      <c r="D26" s="62" t="s">
        <v>136</v>
      </c>
      <c r="E26" s="57" t="s">
        <v>17</v>
      </c>
      <c r="F26" s="57" t="s">
        <v>26</v>
      </c>
      <c r="G26" s="57" t="s">
        <v>19</v>
      </c>
      <c r="H26" s="58">
        <v>6583</v>
      </c>
      <c r="I26" s="59">
        <f t="shared" si="0"/>
        <v>0.28876606571040048</v>
      </c>
      <c r="J26" s="57" t="s">
        <v>21</v>
      </c>
      <c r="K26" s="58">
        <v>3398</v>
      </c>
      <c r="L26" s="59">
        <f t="shared" si="1"/>
        <v>0.63860176658522838</v>
      </c>
      <c r="M26" s="57" t="s">
        <v>20</v>
      </c>
      <c r="N26" s="58">
        <v>22797</v>
      </c>
      <c r="O26" s="58">
        <v>5321</v>
      </c>
      <c r="P26" s="59">
        <f t="shared" si="2"/>
        <v>0.76659209545115581</v>
      </c>
      <c r="Q26" s="65">
        <v>40670</v>
      </c>
      <c r="R26" s="65">
        <v>40698</v>
      </c>
      <c r="S26" s="62">
        <v>28</v>
      </c>
    </row>
    <row r="27" spans="1:19" x14ac:dyDescent="0.25">
      <c r="A27" s="61" t="s">
        <v>41</v>
      </c>
      <c r="B27" s="62">
        <v>1996</v>
      </c>
      <c r="C27" s="62" t="s">
        <v>276</v>
      </c>
      <c r="D27" s="62" t="s">
        <v>134</v>
      </c>
      <c r="E27" s="57" t="s">
        <v>23</v>
      </c>
      <c r="F27" s="57" t="s">
        <v>26</v>
      </c>
      <c r="G27" s="57" t="s">
        <v>19</v>
      </c>
      <c r="H27" s="58">
        <v>12327</v>
      </c>
      <c r="I27" s="59">
        <f t="shared" si="0"/>
        <v>0.23397995596386001</v>
      </c>
      <c r="J27" s="57" t="s">
        <v>21</v>
      </c>
      <c r="K27" s="58">
        <v>16285</v>
      </c>
      <c r="L27" s="59">
        <f t="shared" si="1"/>
        <v>0.52274259300869896</v>
      </c>
      <c r="M27" s="57" t="s">
        <v>21</v>
      </c>
      <c r="N27" s="58">
        <v>52684</v>
      </c>
      <c r="O27" s="58">
        <v>31153</v>
      </c>
      <c r="P27" s="59">
        <f t="shared" si="2"/>
        <v>0.40868195277503605</v>
      </c>
      <c r="Q27" s="65">
        <v>40670</v>
      </c>
      <c r="R27" s="65">
        <v>40698</v>
      </c>
      <c r="S27" s="62">
        <v>28</v>
      </c>
    </row>
    <row r="28" spans="1:19" x14ac:dyDescent="0.25">
      <c r="A28" s="57" t="s">
        <v>43</v>
      </c>
      <c r="B28" s="57">
        <v>1994</v>
      </c>
      <c r="C28" s="57" t="s">
        <v>56</v>
      </c>
      <c r="D28" s="57" t="s">
        <v>149</v>
      </c>
      <c r="E28" s="57" t="s">
        <v>23</v>
      </c>
      <c r="F28" s="57" t="s">
        <v>26</v>
      </c>
      <c r="G28" s="57" t="s">
        <v>49</v>
      </c>
      <c r="H28" s="58">
        <v>14557</v>
      </c>
      <c r="I28" s="59">
        <f t="shared" si="0"/>
        <v>0.2057875540727756</v>
      </c>
      <c r="J28" s="57" t="s">
        <v>21</v>
      </c>
      <c r="K28" s="58">
        <v>33526</v>
      </c>
      <c r="L28" s="59">
        <f t="shared" si="1"/>
        <v>0.53217562462300394</v>
      </c>
      <c r="M28" s="57" t="s">
        <v>20</v>
      </c>
      <c r="N28" s="58">
        <v>70738</v>
      </c>
      <c r="O28" s="58">
        <v>62998</v>
      </c>
      <c r="P28" s="59">
        <f t="shared" si="2"/>
        <v>0.10941785179111652</v>
      </c>
      <c r="Q28" s="63">
        <v>41874</v>
      </c>
      <c r="R28" s="63">
        <v>41902</v>
      </c>
      <c r="S28" s="57">
        <f>R28-Q28</f>
        <v>28</v>
      </c>
    </row>
    <row r="29" spans="1:19" x14ac:dyDescent="0.25">
      <c r="A29" s="57" t="s">
        <v>43</v>
      </c>
      <c r="B29" s="57">
        <v>1994</v>
      </c>
      <c r="C29" s="57" t="s">
        <v>77</v>
      </c>
      <c r="D29" s="57" t="s">
        <v>148</v>
      </c>
      <c r="E29" s="57" t="s">
        <v>23</v>
      </c>
      <c r="F29" s="57" t="s">
        <v>26</v>
      </c>
      <c r="G29" s="57" t="s">
        <v>49</v>
      </c>
      <c r="H29" s="58">
        <v>25856</v>
      </c>
      <c r="I29" s="59">
        <f t="shared" si="0"/>
        <v>0.27013247523924944</v>
      </c>
      <c r="J29" s="57" t="s">
        <v>21</v>
      </c>
      <c r="K29" s="58">
        <v>47791</v>
      </c>
      <c r="L29" s="59">
        <f t="shared" si="1"/>
        <v>0.51399225639922563</v>
      </c>
      <c r="M29" s="57" t="s">
        <v>20</v>
      </c>
      <c r="N29" s="58">
        <v>95716</v>
      </c>
      <c r="O29" s="58">
        <v>92980</v>
      </c>
      <c r="P29" s="59">
        <f t="shared" si="2"/>
        <v>2.8584562664549291E-2</v>
      </c>
      <c r="Q29" s="63">
        <v>41874</v>
      </c>
      <c r="R29" s="63">
        <v>41902</v>
      </c>
      <c r="S29" s="57">
        <f>R29-Q29</f>
        <v>28</v>
      </c>
    </row>
    <row r="30" spans="1:19" x14ac:dyDescent="0.25">
      <c r="A30" s="62" t="s">
        <v>47</v>
      </c>
      <c r="B30" s="62">
        <v>2002</v>
      </c>
      <c r="C30" s="62" t="s">
        <v>286</v>
      </c>
      <c r="D30" s="62" t="s">
        <v>204</v>
      </c>
      <c r="E30" s="57" t="s">
        <v>17</v>
      </c>
      <c r="F30" s="57" t="s">
        <v>26</v>
      </c>
      <c r="G30" s="57" t="s">
        <v>19</v>
      </c>
      <c r="H30" s="58">
        <v>9144</v>
      </c>
      <c r="I30" s="59">
        <f t="shared" si="0"/>
        <v>0.26003867591855306</v>
      </c>
      <c r="J30" s="57" t="s">
        <v>21</v>
      </c>
      <c r="K30" s="58">
        <v>13150</v>
      </c>
      <c r="L30" s="59">
        <f t="shared" si="1"/>
        <v>0.56837828492392806</v>
      </c>
      <c r="M30" s="57" t="s">
        <v>21</v>
      </c>
      <c r="N30" s="58">
        <v>35164</v>
      </c>
      <c r="O30" s="58">
        <v>23136</v>
      </c>
      <c r="P30" s="59">
        <f t="shared" si="2"/>
        <v>0.34205437379137754</v>
      </c>
      <c r="Q30" s="63">
        <v>40614</v>
      </c>
      <c r="R30" s="63">
        <v>40642</v>
      </c>
      <c r="S30" s="62">
        <v>28</v>
      </c>
    </row>
    <row r="31" spans="1:19" x14ac:dyDescent="0.25">
      <c r="A31" s="62" t="s">
        <v>47</v>
      </c>
      <c r="B31" s="62">
        <v>2002</v>
      </c>
      <c r="C31" s="62" t="s">
        <v>285</v>
      </c>
      <c r="D31" s="62" t="s">
        <v>203</v>
      </c>
      <c r="E31" s="57" t="s">
        <v>17</v>
      </c>
      <c r="F31" s="57" t="s">
        <v>26</v>
      </c>
      <c r="G31" s="57" t="s">
        <v>19</v>
      </c>
      <c r="H31" s="58">
        <v>5703</v>
      </c>
      <c r="I31" s="59">
        <f t="shared" si="0"/>
        <v>0.22528145368358682</v>
      </c>
      <c r="J31" s="57" t="s">
        <v>21</v>
      </c>
      <c r="K31" s="58">
        <v>10522</v>
      </c>
      <c r="L31" s="59">
        <f t="shared" si="1"/>
        <v>0.54634196998805751</v>
      </c>
      <c r="M31" s="57" t="s">
        <v>21</v>
      </c>
      <c r="N31" s="58">
        <v>25315</v>
      </c>
      <c r="O31" s="58">
        <v>19259</v>
      </c>
      <c r="P31" s="59">
        <f t="shared" si="2"/>
        <v>0.23922575548094016</v>
      </c>
      <c r="Q31" s="63">
        <v>40614</v>
      </c>
      <c r="R31" s="63">
        <v>40642</v>
      </c>
      <c r="S31" s="62">
        <v>28</v>
      </c>
    </row>
    <row r="32" spans="1:19" x14ac:dyDescent="0.25">
      <c r="A32" s="62" t="s">
        <v>47</v>
      </c>
      <c r="B32" s="62">
        <v>2002</v>
      </c>
      <c r="C32" s="62" t="s">
        <v>36</v>
      </c>
      <c r="D32" s="62" t="s">
        <v>201</v>
      </c>
      <c r="E32" s="57" t="s">
        <v>23</v>
      </c>
      <c r="F32" s="57" t="s">
        <v>26</v>
      </c>
      <c r="G32" s="57" t="s">
        <v>24</v>
      </c>
      <c r="H32" s="58">
        <v>316052</v>
      </c>
      <c r="I32" s="59">
        <f t="shared" si="0"/>
        <v>0.33106410169118689</v>
      </c>
      <c r="J32" s="57" t="s">
        <v>21</v>
      </c>
      <c r="K32" s="58">
        <v>370878</v>
      </c>
      <c r="L32" s="59">
        <f t="shared" si="1"/>
        <v>0.59790005174907024</v>
      </c>
      <c r="M32" s="57" t="s">
        <v>20</v>
      </c>
      <c r="N32" s="58">
        <v>954655</v>
      </c>
      <c r="O32" s="58">
        <v>620301</v>
      </c>
      <c r="P32" s="59">
        <f t="shared" si="2"/>
        <v>0.35023542536308927</v>
      </c>
      <c r="Q32" s="63">
        <v>40614</v>
      </c>
      <c r="R32" s="63">
        <v>40642</v>
      </c>
      <c r="S32" s="62">
        <v>28</v>
      </c>
    </row>
    <row r="33" spans="1:19" x14ac:dyDescent="0.25">
      <c r="A33" s="62" t="s">
        <v>47</v>
      </c>
      <c r="B33" s="62">
        <v>2000</v>
      </c>
      <c r="C33" s="62" t="s">
        <v>282</v>
      </c>
      <c r="D33" s="62" t="s">
        <v>207</v>
      </c>
      <c r="E33" s="57" t="s">
        <v>17</v>
      </c>
      <c r="F33" s="57" t="s">
        <v>26</v>
      </c>
      <c r="G33" s="57" t="s">
        <v>19</v>
      </c>
      <c r="H33" s="58">
        <v>14171</v>
      </c>
      <c r="I33" s="59">
        <f t="shared" si="0"/>
        <v>0.39599284636450011</v>
      </c>
      <c r="J33" s="57" t="s">
        <v>21</v>
      </c>
      <c r="K33" s="58">
        <v>8385</v>
      </c>
      <c r="L33" s="59">
        <f t="shared" si="1"/>
        <v>0.61204379562043798</v>
      </c>
      <c r="M33" s="57" t="s">
        <v>20</v>
      </c>
      <c r="N33" s="58">
        <v>35786</v>
      </c>
      <c r="O33" s="58">
        <v>13700</v>
      </c>
      <c r="P33" s="59">
        <f t="shared" si="2"/>
        <v>0.61716872519979882</v>
      </c>
      <c r="Q33" s="63">
        <v>40616</v>
      </c>
      <c r="R33" s="63">
        <v>40644</v>
      </c>
      <c r="S33" s="62">
        <v>28</v>
      </c>
    </row>
    <row r="34" spans="1:19" x14ac:dyDescent="0.25">
      <c r="A34" s="61" t="s">
        <v>47</v>
      </c>
      <c r="B34" s="62">
        <v>1996</v>
      </c>
      <c r="C34" s="62" t="s">
        <v>275</v>
      </c>
      <c r="D34" s="62" t="s">
        <v>219</v>
      </c>
      <c r="E34" s="57" t="s">
        <v>17</v>
      </c>
      <c r="F34" s="57" t="s">
        <v>26</v>
      </c>
      <c r="G34" s="57" t="s">
        <v>49</v>
      </c>
      <c r="H34" s="58">
        <v>7094</v>
      </c>
      <c r="I34" s="59">
        <f t="shared" si="0"/>
        <v>0.31010666200384684</v>
      </c>
      <c r="J34" s="57" t="s">
        <v>21</v>
      </c>
      <c r="K34" s="58">
        <v>7405</v>
      </c>
      <c r="L34" s="59">
        <f t="shared" si="1"/>
        <v>0.66832129963898912</v>
      </c>
      <c r="M34" s="57" t="s">
        <v>20</v>
      </c>
      <c r="N34" s="58">
        <v>22876</v>
      </c>
      <c r="O34" s="58">
        <v>11080</v>
      </c>
      <c r="P34" s="59">
        <f t="shared" si="2"/>
        <v>0.5156495890890016</v>
      </c>
      <c r="Q34" s="65">
        <v>40614</v>
      </c>
      <c r="R34" s="65">
        <v>40642</v>
      </c>
      <c r="S34" s="62">
        <v>28</v>
      </c>
    </row>
    <row r="35" spans="1:19" x14ac:dyDescent="0.25">
      <c r="A35" s="62" t="s">
        <v>47</v>
      </c>
      <c r="B35" s="62">
        <v>1996</v>
      </c>
      <c r="C35" s="62" t="s">
        <v>287</v>
      </c>
      <c r="D35" s="62" t="s">
        <v>221</v>
      </c>
      <c r="E35" s="57" t="s">
        <v>17</v>
      </c>
      <c r="F35" s="57" t="s">
        <v>26</v>
      </c>
      <c r="G35" s="57" t="s">
        <v>19</v>
      </c>
      <c r="H35" s="58">
        <v>11112</v>
      </c>
      <c r="I35" s="59">
        <f t="shared" ref="I35:I69" si="3">H35/N35</f>
        <v>0.31974218053117714</v>
      </c>
      <c r="J35" s="57" t="s">
        <v>21</v>
      </c>
      <c r="K35" s="58">
        <v>11244</v>
      </c>
      <c r="L35" s="59">
        <f t="shared" ref="L35:L69" si="4">K35/O35</f>
        <v>0.5406029136016155</v>
      </c>
      <c r="M35" s="57" t="s">
        <v>21</v>
      </c>
      <c r="N35" s="58">
        <v>34753</v>
      </c>
      <c r="O35" s="58">
        <v>20799</v>
      </c>
      <c r="P35" s="59">
        <f t="shared" ref="P35:P69" si="5">(N35-O35)/N35</f>
        <v>0.40151929329842029</v>
      </c>
      <c r="Q35" s="65">
        <v>40614</v>
      </c>
      <c r="R35" s="65">
        <v>40642</v>
      </c>
      <c r="S35" s="62">
        <v>28</v>
      </c>
    </row>
    <row r="36" spans="1:19" x14ac:dyDescent="0.25">
      <c r="A36" s="61" t="s">
        <v>47</v>
      </c>
      <c r="B36" s="62">
        <v>2008</v>
      </c>
      <c r="C36" s="61" t="s">
        <v>296</v>
      </c>
      <c r="D36" s="61" t="s">
        <v>192</v>
      </c>
      <c r="E36" s="57" t="s">
        <v>17</v>
      </c>
      <c r="F36" s="57" t="s">
        <v>26</v>
      </c>
      <c r="G36" s="57" t="s">
        <v>19</v>
      </c>
      <c r="H36" s="58">
        <v>11634</v>
      </c>
      <c r="I36" s="59">
        <f t="shared" si="3"/>
        <v>0.20714336585713269</v>
      </c>
      <c r="J36" s="57" t="s">
        <v>21</v>
      </c>
      <c r="K36" s="58">
        <v>15511</v>
      </c>
      <c r="L36" s="59">
        <f t="shared" si="4"/>
        <v>0.68523590740413498</v>
      </c>
      <c r="M36" s="57" t="s">
        <v>21</v>
      </c>
      <c r="N36" s="58">
        <v>56164</v>
      </c>
      <c r="O36" s="58">
        <v>22636</v>
      </c>
      <c r="P36" s="59">
        <f t="shared" si="5"/>
        <v>0.59696602806067944</v>
      </c>
      <c r="Q36" s="63">
        <v>40606</v>
      </c>
      <c r="R36" s="63">
        <v>40641</v>
      </c>
      <c r="S36" s="62">
        <v>35</v>
      </c>
    </row>
    <row r="37" spans="1:19" x14ac:dyDescent="0.25">
      <c r="A37" s="61" t="s">
        <v>47</v>
      </c>
      <c r="B37" s="62">
        <v>2004</v>
      </c>
      <c r="C37" s="61" t="s">
        <v>266</v>
      </c>
      <c r="D37" s="61" t="s">
        <v>197</v>
      </c>
      <c r="E37" s="57" t="s">
        <v>17</v>
      </c>
      <c r="F37" s="57" t="s">
        <v>26</v>
      </c>
      <c r="G37" s="57" t="s">
        <v>19</v>
      </c>
      <c r="H37" s="58">
        <v>7953</v>
      </c>
      <c r="I37" s="59">
        <f t="shared" si="3"/>
        <v>0.23912324483598424</v>
      </c>
      <c r="J37" s="57" t="s">
        <v>21</v>
      </c>
      <c r="K37" s="58">
        <v>15084</v>
      </c>
      <c r="L37" s="59">
        <f t="shared" si="4"/>
        <v>0.63147318625193616</v>
      </c>
      <c r="M37" s="57" t="s">
        <v>21</v>
      </c>
      <c r="N37" s="58">
        <v>33259</v>
      </c>
      <c r="O37" s="58">
        <v>23887</v>
      </c>
      <c r="P37" s="59">
        <f t="shared" si="5"/>
        <v>0.28178838810547518</v>
      </c>
      <c r="Q37" s="63">
        <v>40611</v>
      </c>
      <c r="R37" s="63">
        <v>40646</v>
      </c>
      <c r="S37" s="62">
        <v>35</v>
      </c>
    </row>
    <row r="38" spans="1:19" x14ac:dyDescent="0.25">
      <c r="A38" s="61" t="s">
        <v>47</v>
      </c>
      <c r="B38" s="62">
        <v>2004</v>
      </c>
      <c r="C38" s="62" t="s">
        <v>279</v>
      </c>
      <c r="D38" s="62" t="s">
        <v>198</v>
      </c>
      <c r="E38" s="57" t="s">
        <v>17</v>
      </c>
      <c r="F38" s="57" t="s">
        <v>26</v>
      </c>
      <c r="G38" s="57" t="s">
        <v>19</v>
      </c>
      <c r="H38" s="58">
        <v>3398</v>
      </c>
      <c r="I38" s="59">
        <f t="shared" si="3"/>
        <v>0.37148791953646004</v>
      </c>
      <c r="J38" s="57" t="s">
        <v>21</v>
      </c>
      <c r="K38" s="58">
        <v>2830</v>
      </c>
      <c r="L38" s="59">
        <f t="shared" si="4"/>
        <v>0.6082097571459274</v>
      </c>
      <c r="M38" s="57" t="s">
        <v>20</v>
      </c>
      <c r="N38" s="58">
        <v>9147</v>
      </c>
      <c r="O38" s="58">
        <v>4653</v>
      </c>
      <c r="P38" s="59">
        <f t="shared" si="5"/>
        <v>0.49130862577894391</v>
      </c>
      <c r="Q38" s="63">
        <v>40611</v>
      </c>
      <c r="R38" s="63">
        <v>40646</v>
      </c>
      <c r="S38" s="62">
        <v>35</v>
      </c>
    </row>
    <row r="39" spans="1:19" x14ac:dyDescent="0.25">
      <c r="A39" s="62" t="s">
        <v>47</v>
      </c>
      <c r="B39" s="62">
        <v>1994</v>
      </c>
      <c r="C39" s="62" t="s">
        <v>280</v>
      </c>
      <c r="D39" s="62" t="s">
        <v>226</v>
      </c>
      <c r="E39" s="57" t="s">
        <v>17</v>
      </c>
      <c r="F39" s="57" t="s">
        <v>26</v>
      </c>
      <c r="G39" s="57" t="s">
        <v>211</v>
      </c>
      <c r="H39" s="58">
        <v>3055</v>
      </c>
      <c r="I39" s="59">
        <f t="shared" si="3"/>
        <v>0.33872934915179065</v>
      </c>
      <c r="J39" s="57" t="s">
        <v>21</v>
      </c>
      <c r="K39" s="58">
        <v>3402</v>
      </c>
      <c r="L39" s="59">
        <f t="shared" si="4"/>
        <v>0.64824695121951215</v>
      </c>
      <c r="M39" s="57" t="s">
        <v>20</v>
      </c>
      <c r="N39" s="58">
        <v>9019</v>
      </c>
      <c r="O39" s="58">
        <v>5248</v>
      </c>
      <c r="P39" s="59">
        <f t="shared" si="5"/>
        <v>0.41811730790553275</v>
      </c>
      <c r="Q39" s="63">
        <v>40610</v>
      </c>
      <c r="R39" s="63">
        <v>40645</v>
      </c>
      <c r="S39" s="62">
        <v>35</v>
      </c>
    </row>
    <row r="40" spans="1:19" x14ac:dyDescent="0.25">
      <c r="A40" s="62" t="s">
        <v>47</v>
      </c>
      <c r="B40" s="62">
        <v>1994</v>
      </c>
      <c r="C40" s="62" t="s">
        <v>274</v>
      </c>
      <c r="D40" s="62" t="s">
        <v>224</v>
      </c>
      <c r="E40" s="57" t="s">
        <v>23</v>
      </c>
      <c r="F40" s="57" t="s">
        <v>26</v>
      </c>
      <c r="G40" s="57" t="s">
        <v>19</v>
      </c>
      <c r="H40" s="58">
        <v>6778</v>
      </c>
      <c r="I40" s="59">
        <f t="shared" si="3"/>
        <v>0.26124494122181535</v>
      </c>
      <c r="J40" s="57" t="s">
        <v>21</v>
      </c>
      <c r="K40" s="58">
        <v>11812</v>
      </c>
      <c r="L40" s="59">
        <f t="shared" si="4"/>
        <v>0.63862456747404839</v>
      </c>
      <c r="M40" s="57" t="s">
        <v>21</v>
      </c>
      <c r="N40" s="58">
        <v>25945</v>
      </c>
      <c r="O40" s="58">
        <v>18496</v>
      </c>
      <c r="P40" s="59">
        <f t="shared" si="5"/>
        <v>0.2871073424551937</v>
      </c>
      <c r="Q40" s="63">
        <v>40610</v>
      </c>
      <c r="R40" s="63">
        <v>40645</v>
      </c>
      <c r="S40" s="62">
        <v>35</v>
      </c>
    </row>
    <row r="41" spans="1:19" x14ac:dyDescent="0.25">
      <c r="A41" s="62" t="s">
        <v>47</v>
      </c>
      <c r="B41" s="62">
        <v>1994</v>
      </c>
      <c r="C41" s="62" t="s">
        <v>36</v>
      </c>
      <c r="D41" s="62" t="s">
        <v>223</v>
      </c>
      <c r="E41" s="57" t="s">
        <v>23</v>
      </c>
      <c r="F41" s="57" t="s">
        <v>26</v>
      </c>
      <c r="G41" s="57" t="s">
        <v>19</v>
      </c>
      <c r="H41" s="58">
        <v>388090</v>
      </c>
      <c r="I41" s="59">
        <f t="shared" si="3"/>
        <v>0.37755287676243715</v>
      </c>
      <c r="J41" s="57" t="s">
        <v>21</v>
      </c>
      <c r="K41" s="58">
        <v>400227</v>
      </c>
      <c r="L41" s="59">
        <f t="shared" si="4"/>
        <v>0.53603672983401662</v>
      </c>
      <c r="M41" s="57" t="s">
        <v>20</v>
      </c>
      <c r="N41" s="58">
        <v>1027909</v>
      </c>
      <c r="O41" s="58">
        <v>746641</v>
      </c>
      <c r="P41" s="59">
        <f t="shared" si="5"/>
        <v>0.27363122611048252</v>
      </c>
      <c r="Q41" s="63">
        <v>40610</v>
      </c>
      <c r="R41" s="63">
        <v>40645</v>
      </c>
      <c r="S41" s="62">
        <v>35</v>
      </c>
    </row>
    <row r="42" spans="1:19" x14ac:dyDescent="0.25">
      <c r="A42" s="61" t="s">
        <v>297</v>
      </c>
      <c r="B42" s="62">
        <v>2010</v>
      </c>
      <c r="C42" s="61" t="s">
        <v>310</v>
      </c>
      <c r="D42" s="61" t="s">
        <v>311</v>
      </c>
      <c r="E42" s="57" t="s">
        <v>17</v>
      </c>
      <c r="F42" s="57" t="s">
        <v>26</v>
      </c>
      <c r="G42" s="57" t="s">
        <v>19</v>
      </c>
      <c r="H42" s="58">
        <v>5921</v>
      </c>
      <c r="I42" s="59">
        <f t="shared" si="3"/>
        <v>0.30126182965299686</v>
      </c>
      <c r="J42" s="57" t="s">
        <v>21</v>
      </c>
      <c r="K42" s="58">
        <v>4742</v>
      </c>
      <c r="L42" s="59">
        <f t="shared" si="4"/>
        <v>0.51331457025330163</v>
      </c>
      <c r="M42" s="57" t="s">
        <v>21</v>
      </c>
      <c r="N42" s="58">
        <v>19654</v>
      </c>
      <c r="O42" s="58">
        <v>9238</v>
      </c>
      <c r="P42" s="59">
        <f t="shared" si="5"/>
        <v>0.52996845425867511</v>
      </c>
      <c r="Q42" s="63">
        <v>40604</v>
      </c>
      <c r="R42" s="63">
        <v>40646</v>
      </c>
      <c r="S42" s="62">
        <v>42</v>
      </c>
    </row>
    <row r="43" spans="1:19" x14ac:dyDescent="0.25">
      <c r="A43" s="61" t="s">
        <v>297</v>
      </c>
      <c r="B43" s="62">
        <v>2010</v>
      </c>
      <c r="C43" s="61" t="s">
        <v>306</v>
      </c>
      <c r="D43" s="68" t="s">
        <v>307</v>
      </c>
      <c r="E43" s="57" t="s">
        <v>17</v>
      </c>
      <c r="F43" s="57" t="s">
        <v>26</v>
      </c>
      <c r="G43" s="57" t="s">
        <v>19</v>
      </c>
      <c r="H43" s="58">
        <v>4201</v>
      </c>
      <c r="I43" s="59">
        <f t="shared" si="3"/>
        <v>0.32535625774473359</v>
      </c>
      <c r="J43" s="57" t="s">
        <v>21</v>
      </c>
      <c r="K43" s="58">
        <v>1558</v>
      </c>
      <c r="L43" s="59">
        <f t="shared" si="4"/>
        <v>0.56757741347905277</v>
      </c>
      <c r="M43" s="57" t="s">
        <v>20</v>
      </c>
      <c r="N43" s="58">
        <v>12912</v>
      </c>
      <c r="O43" s="58">
        <v>2745</v>
      </c>
      <c r="P43" s="59">
        <f t="shared" si="5"/>
        <v>0.78740706319702602</v>
      </c>
      <c r="Q43" s="63">
        <v>40604</v>
      </c>
      <c r="R43" s="63">
        <v>40646</v>
      </c>
      <c r="S43" s="62">
        <v>42</v>
      </c>
    </row>
    <row r="44" spans="1:19" x14ac:dyDescent="0.25">
      <c r="A44" s="61" t="s">
        <v>297</v>
      </c>
      <c r="B44" s="62">
        <v>2010</v>
      </c>
      <c r="C44" s="61" t="s">
        <v>308</v>
      </c>
      <c r="D44" s="61" t="s">
        <v>309</v>
      </c>
      <c r="E44" s="57" t="s">
        <v>17</v>
      </c>
      <c r="F44" s="57" t="s">
        <v>26</v>
      </c>
      <c r="G44" s="57" t="s">
        <v>19</v>
      </c>
      <c r="H44" s="58">
        <v>9250</v>
      </c>
      <c r="I44" s="59">
        <f t="shared" si="3"/>
        <v>0.32159371414664673</v>
      </c>
      <c r="J44" s="57" t="s">
        <v>21</v>
      </c>
      <c r="K44" s="58">
        <v>7210</v>
      </c>
      <c r="L44" s="59">
        <f t="shared" si="4"/>
        <v>0.52635421229376556</v>
      </c>
      <c r="M44" s="57" t="s">
        <v>21</v>
      </c>
      <c r="N44" s="58">
        <v>28763</v>
      </c>
      <c r="O44" s="58">
        <v>13698</v>
      </c>
      <c r="P44" s="59">
        <f t="shared" si="5"/>
        <v>0.52376316795883604</v>
      </c>
      <c r="Q44" s="63">
        <v>40604</v>
      </c>
      <c r="R44" s="63">
        <v>40646</v>
      </c>
      <c r="S44" s="62">
        <v>42</v>
      </c>
    </row>
    <row r="45" spans="1:19" x14ac:dyDescent="0.25">
      <c r="A45" s="61" t="s">
        <v>317</v>
      </c>
      <c r="B45" s="62">
        <v>2010</v>
      </c>
      <c r="C45" s="61" t="s">
        <v>324</v>
      </c>
      <c r="D45" s="61" t="s">
        <v>325</v>
      </c>
      <c r="E45" s="57" t="s">
        <v>17</v>
      </c>
      <c r="F45" s="57" t="s">
        <v>26</v>
      </c>
      <c r="G45" s="57" t="s">
        <v>19</v>
      </c>
      <c r="H45" s="58">
        <v>4767</v>
      </c>
      <c r="I45" s="59">
        <f t="shared" si="3"/>
        <v>0.3430483592400691</v>
      </c>
      <c r="J45" s="57" t="s">
        <v>21</v>
      </c>
      <c r="K45" s="58">
        <v>1441</v>
      </c>
      <c r="L45" s="59">
        <f t="shared" si="4"/>
        <v>0.5166726425242022</v>
      </c>
      <c r="M45" s="57" t="s">
        <v>20</v>
      </c>
      <c r="N45" s="58">
        <v>13896</v>
      </c>
      <c r="O45" s="58">
        <v>2789</v>
      </c>
      <c r="P45" s="59">
        <f t="shared" si="5"/>
        <v>0.79929476108232589</v>
      </c>
      <c r="Q45" s="63">
        <v>40667</v>
      </c>
      <c r="R45" s="63">
        <v>40716</v>
      </c>
      <c r="S45" s="62">
        <v>49</v>
      </c>
    </row>
    <row r="46" spans="1:19" x14ac:dyDescent="0.25">
      <c r="A46" s="61" t="s">
        <v>317</v>
      </c>
      <c r="B46" s="62">
        <v>2010</v>
      </c>
      <c r="C46" s="61" t="s">
        <v>322</v>
      </c>
      <c r="D46" s="61" t="s">
        <v>323</v>
      </c>
      <c r="E46" s="57" t="s">
        <v>17</v>
      </c>
      <c r="F46" s="57" t="s">
        <v>26</v>
      </c>
      <c r="G46" s="57" t="s">
        <v>19</v>
      </c>
      <c r="H46" s="58">
        <v>8513</v>
      </c>
      <c r="I46" s="59">
        <f t="shared" si="3"/>
        <v>0.33057626592109352</v>
      </c>
      <c r="J46" s="57" t="s">
        <v>21</v>
      </c>
      <c r="K46" s="58">
        <v>9239</v>
      </c>
      <c r="L46" s="59">
        <f t="shared" si="4"/>
        <v>0.61019747704907201</v>
      </c>
      <c r="M46" s="57" t="s">
        <v>20</v>
      </c>
      <c r="N46" s="58">
        <v>25752</v>
      </c>
      <c r="O46" s="58">
        <v>15141</v>
      </c>
      <c r="P46" s="59">
        <f t="shared" si="5"/>
        <v>0.4120456663560112</v>
      </c>
      <c r="Q46" s="63">
        <v>40667</v>
      </c>
      <c r="R46" s="63">
        <v>40716</v>
      </c>
      <c r="S46" s="62">
        <v>49</v>
      </c>
    </row>
    <row r="47" spans="1:19" x14ac:dyDescent="0.25">
      <c r="A47" s="76" t="s">
        <v>15</v>
      </c>
      <c r="B47" s="76">
        <v>2014</v>
      </c>
      <c r="C47" s="80" t="s">
        <v>246</v>
      </c>
      <c r="D47" s="80" t="s">
        <v>338</v>
      </c>
      <c r="E47" s="80" t="s">
        <v>17</v>
      </c>
      <c r="F47" s="80" t="s">
        <v>26</v>
      </c>
      <c r="G47" s="80" t="s">
        <v>19</v>
      </c>
      <c r="H47" s="118">
        <v>18655</v>
      </c>
      <c r="I47" s="119">
        <f>H47/N47</f>
        <v>0.19733640806482325</v>
      </c>
      <c r="J47" s="80" t="s">
        <v>21</v>
      </c>
      <c r="K47" s="118">
        <v>47491</v>
      </c>
      <c r="L47" s="119">
        <f>K47/O47</f>
        <v>0.63502527210975312</v>
      </c>
      <c r="M47" s="80" t="s">
        <v>21</v>
      </c>
      <c r="N47" s="118">
        <v>94534</v>
      </c>
      <c r="O47" s="118">
        <v>74786</v>
      </c>
      <c r="P47" s="119">
        <f>(N47-O47)/N47</f>
        <v>0.20889838576596781</v>
      </c>
      <c r="Q47" s="81">
        <v>41793</v>
      </c>
      <c r="R47" s="81">
        <v>41835</v>
      </c>
      <c r="S47" s="76">
        <v>42</v>
      </c>
    </row>
    <row r="48" spans="1:19" x14ac:dyDescent="0.25">
      <c r="A48" s="61" t="s">
        <v>43</v>
      </c>
      <c r="B48" s="62">
        <v>2014</v>
      </c>
      <c r="C48" s="29" t="s">
        <v>33</v>
      </c>
      <c r="D48" s="29" t="s">
        <v>349</v>
      </c>
      <c r="E48" s="29" t="s">
        <v>23</v>
      </c>
      <c r="F48" s="29" t="s">
        <v>26</v>
      </c>
      <c r="G48" s="29" t="s">
        <v>19</v>
      </c>
      <c r="H48" s="58">
        <v>8505</v>
      </c>
      <c r="I48" s="59">
        <f t="shared" ref="I48" si="6">H48/N48</f>
        <v>0.30898060015984885</v>
      </c>
      <c r="J48" s="29" t="s">
        <v>21</v>
      </c>
      <c r="K48" s="58">
        <v>10411</v>
      </c>
      <c r="L48" s="59">
        <f t="shared" ref="L48" si="7">K48/O48</f>
        <v>0.54223958333333333</v>
      </c>
      <c r="M48" s="29" t="s">
        <v>20</v>
      </c>
      <c r="N48" s="58">
        <v>27526</v>
      </c>
      <c r="O48" s="58">
        <v>19200</v>
      </c>
      <c r="P48" s="59">
        <f t="shared" ref="P48" si="8">(N48-O48)/N48</f>
        <v>0.30247765748746641</v>
      </c>
      <c r="Q48" s="63">
        <v>41814</v>
      </c>
      <c r="R48" s="63">
        <v>41877</v>
      </c>
      <c r="S48" s="62">
        <v>63</v>
      </c>
    </row>
    <row r="49" spans="1:19" x14ac:dyDescent="0.25">
      <c r="A49" s="64" t="s">
        <v>47</v>
      </c>
      <c r="B49" s="62">
        <v>2012</v>
      </c>
      <c r="C49" s="64" t="s">
        <v>178</v>
      </c>
      <c r="D49" s="62" t="s">
        <v>179</v>
      </c>
      <c r="E49" s="57" t="s">
        <v>17</v>
      </c>
      <c r="F49" s="57" t="s">
        <v>26</v>
      </c>
      <c r="G49" s="57" t="s">
        <v>19</v>
      </c>
      <c r="H49" s="58">
        <v>4551</v>
      </c>
      <c r="I49" s="59">
        <f t="shared" si="3"/>
        <v>0.31678964221077544</v>
      </c>
      <c r="J49" s="57" t="s">
        <v>21</v>
      </c>
      <c r="K49" s="58">
        <v>6403</v>
      </c>
      <c r="L49" s="59">
        <f t="shared" si="4"/>
        <v>0.57302666905315913</v>
      </c>
      <c r="M49" s="57" t="s">
        <v>20</v>
      </c>
      <c r="N49" s="58">
        <v>14366</v>
      </c>
      <c r="O49" s="58">
        <v>11174</v>
      </c>
      <c r="P49" s="59">
        <f t="shared" si="5"/>
        <v>0.22219128497842128</v>
      </c>
      <c r="Q49" s="63">
        <v>41423</v>
      </c>
      <c r="R49" s="63">
        <v>41486</v>
      </c>
      <c r="S49" s="62">
        <v>63</v>
      </c>
    </row>
    <row r="50" spans="1:19" x14ac:dyDescent="0.25">
      <c r="A50" s="64" t="s">
        <v>47</v>
      </c>
      <c r="B50" s="62">
        <v>2012</v>
      </c>
      <c r="C50" s="64" t="s">
        <v>151</v>
      </c>
      <c r="D50" s="64" t="s">
        <v>166</v>
      </c>
      <c r="E50" s="57" t="s">
        <v>23</v>
      </c>
      <c r="F50" s="57" t="s">
        <v>26</v>
      </c>
      <c r="G50" s="57" t="s">
        <v>211</v>
      </c>
      <c r="H50" s="58">
        <v>2410</v>
      </c>
      <c r="I50" s="59">
        <f t="shared" si="3"/>
        <v>0.33781889543033361</v>
      </c>
      <c r="J50" s="57" t="s">
        <v>21</v>
      </c>
      <c r="K50" s="58">
        <v>2121</v>
      </c>
      <c r="L50" s="59">
        <f t="shared" si="4"/>
        <v>0.57855973813420625</v>
      </c>
      <c r="M50" s="57" t="s">
        <v>20</v>
      </c>
      <c r="N50" s="58">
        <v>7134</v>
      </c>
      <c r="O50" s="58">
        <v>3666</v>
      </c>
      <c r="P50" s="59">
        <f t="shared" si="5"/>
        <v>0.4861227922624054</v>
      </c>
      <c r="Q50" s="63">
        <v>41423</v>
      </c>
      <c r="R50" s="63">
        <v>41486</v>
      </c>
      <c r="S50" s="62">
        <v>63</v>
      </c>
    </row>
    <row r="51" spans="1:19" x14ac:dyDescent="0.25">
      <c r="A51" s="64" t="s">
        <v>47</v>
      </c>
      <c r="B51" s="62">
        <v>2012</v>
      </c>
      <c r="C51" s="64" t="s">
        <v>173</v>
      </c>
      <c r="D51" s="62" t="s">
        <v>182</v>
      </c>
      <c r="E51" s="57" t="s">
        <v>17</v>
      </c>
      <c r="F51" s="57" t="s">
        <v>18</v>
      </c>
      <c r="G51" s="57" t="s">
        <v>211</v>
      </c>
      <c r="H51" s="58">
        <v>4409</v>
      </c>
      <c r="I51" s="59">
        <f t="shared" si="3"/>
        <v>0.34577680181946513</v>
      </c>
      <c r="J51" s="57" t="s">
        <v>21</v>
      </c>
      <c r="K51" s="58">
        <v>5309</v>
      </c>
      <c r="L51" s="59">
        <f t="shared" si="4"/>
        <v>0.55325135473113796</v>
      </c>
      <c r="M51" s="57" t="s">
        <v>20</v>
      </c>
      <c r="N51" s="58">
        <v>12751</v>
      </c>
      <c r="O51" s="58">
        <v>9596</v>
      </c>
      <c r="P51" s="59">
        <f t="shared" si="5"/>
        <v>0.24743157399419655</v>
      </c>
      <c r="Q51" s="63">
        <v>41423</v>
      </c>
      <c r="R51" s="63">
        <v>41486</v>
      </c>
      <c r="S51" s="62">
        <v>63</v>
      </c>
    </row>
    <row r="52" spans="1:19" x14ac:dyDescent="0.25">
      <c r="A52" s="64" t="s">
        <v>47</v>
      </c>
      <c r="B52" s="62">
        <v>2012</v>
      </c>
      <c r="C52" s="64" t="s">
        <v>167</v>
      </c>
      <c r="D52" s="64" t="s">
        <v>168</v>
      </c>
      <c r="E52" s="57" t="s">
        <v>23</v>
      </c>
      <c r="F52" s="57" t="s">
        <v>26</v>
      </c>
      <c r="G52" s="57" t="s">
        <v>211</v>
      </c>
      <c r="H52" s="58">
        <v>16202</v>
      </c>
      <c r="I52" s="59">
        <f t="shared" si="3"/>
        <v>0.40832682275258952</v>
      </c>
      <c r="J52" s="57" t="s">
        <v>21</v>
      </c>
      <c r="K52" s="58">
        <v>15815</v>
      </c>
      <c r="L52" s="59">
        <f t="shared" si="4"/>
        <v>0.54812324541642121</v>
      </c>
      <c r="M52" s="57" t="s">
        <v>21</v>
      </c>
      <c r="N52" s="58">
        <v>39679</v>
      </c>
      <c r="O52" s="58">
        <v>28853</v>
      </c>
      <c r="P52" s="59">
        <f t="shared" si="5"/>
        <v>0.272839537286726</v>
      </c>
      <c r="Q52" s="63">
        <v>41423</v>
      </c>
      <c r="R52" s="63">
        <v>41486</v>
      </c>
      <c r="S52" s="62">
        <v>63</v>
      </c>
    </row>
    <row r="53" spans="1:19" x14ac:dyDescent="0.25">
      <c r="A53" s="64" t="s">
        <v>47</v>
      </c>
      <c r="B53" s="62">
        <v>2012</v>
      </c>
      <c r="C53" s="64" t="s">
        <v>169</v>
      </c>
      <c r="D53" s="64" t="s">
        <v>170</v>
      </c>
      <c r="E53" s="57" t="s">
        <v>23</v>
      </c>
      <c r="F53" s="57" t="s">
        <v>18</v>
      </c>
      <c r="G53" s="57" t="s">
        <v>211</v>
      </c>
      <c r="H53" s="58">
        <v>6354</v>
      </c>
      <c r="I53" s="59">
        <f t="shared" si="3"/>
        <v>0.30697135127300834</v>
      </c>
      <c r="J53" s="57" t="s">
        <v>21</v>
      </c>
      <c r="K53" s="58">
        <v>7024</v>
      </c>
      <c r="L53" s="59">
        <f t="shared" si="4"/>
        <v>0.60609198377772022</v>
      </c>
      <c r="M53" s="57" t="s">
        <v>20</v>
      </c>
      <c r="N53" s="58">
        <v>20699</v>
      </c>
      <c r="O53" s="58">
        <v>11589</v>
      </c>
      <c r="P53" s="59">
        <f t="shared" si="5"/>
        <v>0.44011788009082564</v>
      </c>
      <c r="Q53" s="63">
        <v>41423</v>
      </c>
      <c r="R53" s="63">
        <v>41486</v>
      </c>
      <c r="S53" s="62">
        <v>63</v>
      </c>
    </row>
    <row r="54" spans="1:19" x14ac:dyDescent="0.25">
      <c r="A54" s="64" t="s">
        <v>47</v>
      </c>
      <c r="B54" s="62">
        <v>2012</v>
      </c>
      <c r="C54" s="64" t="s">
        <v>183</v>
      </c>
      <c r="D54" s="64" t="s">
        <v>184</v>
      </c>
      <c r="E54" s="57" t="s">
        <v>17</v>
      </c>
      <c r="F54" s="57" t="s">
        <v>26</v>
      </c>
      <c r="G54" s="57" t="s">
        <v>19</v>
      </c>
      <c r="H54" s="58">
        <v>11858</v>
      </c>
      <c r="I54" s="59">
        <f t="shared" si="3"/>
        <v>0.21784579207466059</v>
      </c>
      <c r="J54" s="57" t="s">
        <v>21</v>
      </c>
      <c r="K54" s="58">
        <v>21472</v>
      </c>
      <c r="L54" s="59">
        <f t="shared" si="4"/>
        <v>0.55268983268983274</v>
      </c>
      <c r="M54" s="57" t="s">
        <v>21</v>
      </c>
      <c r="N54" s="58">
        <v>54433</v>
      </c>
      <c r="O54" s="58">
        <v>38850</v>
      </c>
      <c r="P54" s="59">
        <f t="shared" si="5"/>
        <v>0.2862785442654272</v>
      </c>
      <c r="Q54" s="63">
        <v>41423</v>
      </c>
      <c r="R54" s="63">
        <v>41486</v>
      </c>
      <c r="S54" s="62">
        <v>63</v>
      </c>
    </row>
    <row r="55" spans="1:19" s="10" customFormat="1" x14ac:dyDescent="0.25">
      <c r="A55" s="84" t="s">
        <v>47</v>
      </c>
      <c r="B55" s="76">
        <v>2012</v>
      </c>
      <c r="C55" s="84" t="s">
        <v>36</v>
      </c>
      <c r="D55" s="84" t="s">
        <v>175</v>
      </c>
      <c r="E55" s="77" t="s">
        <v>17</v>
      </c>
      <c r="F55" s="77" t="s">
        <v>26</v>
      </c>
      <c r="G55" s="77" t="s">
        <v>211</v>
      </c>
      <c r="H55" s="78">
        <v>480558</v>
      </c>
      <c r="I55" s="79">
        <f t="shared" si="3"/>
        <v>0.34163344347697505</v>
      </c>
      <c r="J55" s="77" t="s">
        <v>21</v>
      </c>
      <c r="K55" s="78">
        <v>631812</v>
      </c>
      <c r="L55" s="79">
        <f t="shared" si="4"/>
        <v>0.56820896166685853</v>
      </c>
      <c r="M55" s="77" t="s">
        <v>21</v>
      </c>
      <c r="N55" s="78">
        <v>1406648</v>
      </c>
      <c r="O55" s="78">
        <v>1111936</v>
      </c>
      <c r="P55" s="79">
        <f t="shared" si="5"/>
        <v>0.20951368075026588</v>
      </c>
      <c r="Q55" s="97">
        <v>41423</v>
      </c>
      <c r="R55" s="81">
        <v>41486</v>
      </c>
      <c r="S55" s="76">
        <v>63</v>
      </c>
    </row>
    <row r="56" spans="1:19" x14ac:dyDescent="0.25">
      <c r="A56" s="64" t="s">
        <v>41</v>
      </c>
      <c r="B56" s="62">
        <v>2014</v>
      </c>
      <c r="C56" s="29" t="s">
        <v>246</v>
      </c>
      <c r="D56" s="29" t="s">
        <v>347</v>
      </c>
      <c r="E56" s="29" t="s">
        <v>17</v>
      </c>
      <c r="F56" s="29" t="s">
        <v>26</v>
      </c>
      <c r="G56" s="29" t="s">
        <v>19</v>
      </c>
      <c r="H56" s="116">
        <v>11123</v>
      </c>
      <c r="I56" s="117">
        <f>H56/N56</f>
        <v>0.25201649447163316</v>
      </c>
      <c r="J56" s="29" t="s">
        <v>21</v>
      </c>
      <c r="K56" s="116">
        <v>18849</v>
      </c>
      <c r="L56" s="117">
        <f>K56/O56</f>
        <v>0.60074579296277408</v>
      </c>
      <c r="M56" s="29" t="s">
        <v>21</v>
      </c>
      <c r="N56" s="116">
        <v>44136</v>
      </c>
      <c r="O56" s="116">
        <v>31376</v>
      </c>
      <c r="P56" s="117">
        <f>(N56-O56)/N56</f>
        <v>0.28910639840493024</v>
      </c>
      <c r="Q56" s="65">
        <v>41765</v>
      </c>
      <c r="R56" s="63">
        <v>41835</v>
      </c>
      <c r="S56" s="62">
        <v>70</v>
      </c>
    </row>
    <row r="57" spans="1:19" x14ac:dyDescent="0.25">
      <c r="A57" s="69" t="s">
        <v>47</v>
      </c>
      <c r="B57" s="69">
        <v>2014</v>
      </c>
      <c r="C57" s="29" t="s">
        <v>56</v>
      </c>
      <c r="D57" s="29" t="s">
        <v>351</v>
      </c>
      <c r="E57" s="29" t="s">
        <v>17</v>
      </c>
      <c r="F57" s="29" t="s">
        <v>26</v>
      </c>
      <c r="G57" s="29" t="s">
        <v>19</v>
      </c>
      <c r="H57" s="116">
        <v>18917</v>
      </c>
      <c r="I57" s="117">
        <f>H57/N57</f>
        <v>0.28784236153377968</v>
      </c>
      <c r="J57" s="29" t="s">
        <v>21</v>
      </c>
      <c r="K57" s="116">
        <v>22271</v>
      </c>
      <c r="L57" s="117">
        <f>K57/O57</f>
        <v>0.52812425895186155</v>
      </c>
      <c r="M57" s="29" t="s">
        <v>21</v>
      </c>
      <c r="N57" s="116">
        <v>65720</v>
      </c>
      <c r="O57" s="116">
        <v>42170</v>
      </c>
      <c r="P57" s="117">
        <f>(N57-O57)/N57</f>
        <v>0.35833840535605599</v>
      </c>
      <c r="Q57" s="120">
        <v>41702</v>
      </c>
      <c r="R57" s="120">
        <v>41786</v>
      </c>
      <c r="S57" s="69">
        <v>84</v>
      </c>
    </row>
    <row r="58" spans="1:19" x14ac:dyDescent="0.25">
      <c r="A58" s="57" t="s">
        <v>45</v>
      </c>
      <c r="B58" s="57">
        <v>2010</v>
      </c>
      <c r="C58" s="57" t="s">
        <v>54</v>
      </c>
      <c r="D58" s="57" t="s">
        <v>154</v>
      </c>
      <c r="E58" s="57" t="s">
        <v>17</v>
      </c>
      <c r="F58" s="57" t="s">
        <v>26</v>
      </c>
      <c r="G58" s="57" t="s">
        <v>24</v>
      </c>
      <c r="H58" s="58">
        <v>25457</v>
      </c>
      <c r="I58" s="59">
        <f t="shared" si="3"/>
        <v>0.31488651122518402</v>
      </c>
      <c r="J58" s="57" t="s">
        <v>20</v>
      </c>
      <c r="K58" s="58">
        <v>46885</v>
      </c>
      <c r="L58" s="59">
        <f t="shared" si="4"/>
        <v>0.68354448834395187</v>
      </c>
      <c r="M58" s="57" t="s">
        <v>21</v>
      </c>
      <c r="N58" s="58">
        <v>80845</v>
      </c>
      <c r="O58" s="58">
        <v>68591</v>
      </c>
      <c r="P58" s="59">
        <f t="shared" si="5"/>
        <v>0.15157399962891954</v>
      </c>
      <c r="Q58" s="63">
        <v>40702</v>
      </c>
      <c r="R58" s="63">
        <v>40716</v>
      </c>
      <c r="S58" s="57">
        <v>14</v>
      </c>
    </row>
    <row r="59" spans="1:19" x14ac:dyDescent="0.25">
      <c r="A59" s="57" t="s">
        <v>45</v>
      </c>
      <c r="B59" s="57">
        <v>2010</v>
      </c>
      <c r="C59" s="57" t="s">
        <v>56</v>
      </c>
      <c r="D59" s="57" t="s">
        <v>156</v>
      </c>
      <c r="E59" s="57" t="s">
        <v>17</v>
      </c>
      <c r="F59" s="57" t="s">
        <v>26</v>
      </c>
      <c r="G59" s="57" t="s">
        <v>19</v>
      </c>
      <c r="H59" s="58">
        <v>34103</v>
      </c>
      <c r="I59" s="59">
        <f t="shared" si="3"/>
        <v>0.39222293784790907</v>
      </c>
      <c r="J59" s="57" t="s">
        <v>20</v>
      </c>
      <c r="K59" s="58">
        <v>54354</v>
      </c>
      <c r="L59" s="59">
        <f t="shared" si="4"/>
        <v>0.70680485299280893</v>
      </c>
      <c r="M59" s="57" t="s">
        <v>21</v>
      </c>
      <c r="N59" s="58">
        <v>86948</v>
      </c>
      <c r="O59" s="58">
        <v>76901</v>
      </c>
      <c r="P59" s="59">
        <f t="shared" si="5"/>
        <v>0.11555182407875972</v>
      </c>
      <c r="Q59" s="63">
        <v>40702</v>
      </c>
      <c r="R59" s="63">
        <v>40716</v>
      </c>
      <c r="S59" s="57">
        <v>14</v>
      </c>
    </row>
    <row r="60" spans="1:19" x14ac:dyDescent="0.25">
      <c r="A60" s="57" t="s">
        <v>45</v>
      </c>
      <c r="B60" s="57">
        <v>2010</v>
      </c>
      <c r="C60" s="57" t="s">
        <v>246</v>
      </c>
      <c r="D60" s="57" t="s">
        <v>157</v>
      </c>
      <c r="E60" s="57" t="s">
        <v>17</v>
      </c>
      <c r="F60" s="57" t="s">
        <v>26</v>
      </c>
      <c r="G60" s="57" t="s">
        <v>19</v>
      </c>
      <c r="H60" s="58">
        <v>15709</v>
      </c>
      <c r="I60" s="59">
        <f t="shared" si="3"/>
        <v>0.48927025259289253</v>
      </c>
      <c r="J60" s="57" t="s">
        <v>20</v>
      </c>
      <c r="K60" s="58">
        <v>13637</v>
      </c>
      <c r="L60" s="59">
        <f t="shared" si="4"/>
        <v>0.50187693213602236</v>
      </c>
      <c r="M60" s="57" t="s">
        <v>20</v>
      </c>
      <c r="N60" s="58">
        <v>32107</v>
      </c>
      <c r="O60" s="58">
        <v>27172</v>
      </c>
      <c r="P60" s="59">
        <f t="shared" si="5"/>
        <v>0.15370479957641636</v>
      </c>
      <c r="Q60" s="63">
        <v>40702</v>
      </c>
      <c r="R60" s="63">
        <v>40716</v>
      </c>
      <c r="S60" s="57">
        <v>14</v>
      </c>
    </row>
    <row r="61" spans="1:19" x14ac:dyDescent="0.25">
      <c r="A61" s="57" t="s">
        <v>45</v>
      </c>
      <c r="B61" s="57">
        <v>2008</v>
      </c>
      <c r="C61" s="57" t="s">
        <v>56</v>
      </c>
      <c r="D61" s="57" t="s">
        <v>158</v>
      </c>
      <c r="E61" s="57" t="s">
        <v>23</v>
      </c>
      <c r="F61" s="57" t="s">
        <v>26</v>
      </c>
      <c r="G61" s="57" t="s">
        <v>19</v>
      </c>
      <c r="H61" s="58">
        <v>6189</v>
      </c>
      <c r="I61" s="59">
        <f t="shared" si="3"/>
        <v>0.41348209513629075</v>
      </c>
      <c r="J61" s="57" t="s">
        <v>20</v>
      </c>
      <c r="K61" s="58">
        <v>5312</v>
      </c>
      <c r="L61" s="59">
        <f t="shared" si="4"/>
        <v>0.68181234758054166</v>
      </c>
      <c r="M61" s="57" t="s">
        <v>20</v>
      </c>
      <c r="N61" s="58">
        <v>14968</v>
      </c>
      <c r="O61" s="58">
        <v>7791</v>
      </c>
      <c r="P61" s="59">
        <f t="shared" si="5"/>
        <v>0.47948957776590057</v>
      </c>
      <c r="Q61" s="63">
        <v>40704</v>
      </c>
      <c r="R61" s="63">
        <v>40718</v>
      </c>
      <c r="S61" s="57">
        <v>14</v>
      </c>
    </row>
    <row r="62" spans="1:19" x14ac:dyDescent="0.25">
      <c r="A62" s="57" t="s">
        <v>45</v>
      </c>
      <c r="B62" s="57">
        <v>2002</v>
      </c>
      <c r="C62" s="57" t="s">
        <v>242</v>
      </c>
      <c r="D62" s="57" t="s">
        <v>161</v>
      </c>
      <c r="E62" s="57" t="s">
        <v>17</v>
      </c>
      <c r="F62" s="57" t="s">
        <v>26</v>
      </c>
      <c r="G62" s="57" t="s">
        <v>19</v>
      </c>
      <c r="H62" s="58">
        <v>27499</v>
      </c>
      <c r="I62" s="59">
        <f t="shared" si="3"/>
        <v>0.43480117005296859</v>
      </c>
      <c r="J62" s="57" t="s">
        <v>20</v>
      </c>
      <c r="K62" s="58">
        <v>38366</v>
      </c>
      <c r="L62" s="59">
        <f t="shared" si="4"/>
        <v>0.65169608126242118</v>
      </c>
      <c r="M62" s="57" t="s">
        <v>21</v>
      </c>
      <c r="N62" s="58">
        <v>63245</v>
      </c>
      <c r="O62" s="58">
        <v>58871</v>
      </c>
      <c r="P62" s="59">
        <f t="shared" si="5"/>
        <v>6.9159617361056205E-2</v>
      </c>
      <c r="Q62" s="63">
        <v>40705</v>
      </c>
      <c r="R62" s="63">
        <v>40719</v>
      </c>
      <c r="S62" s="57">
        <v>14</v>
      </c>
    </row>
    <row r="63" spans="1:19" x14ac:dyDescent="0.25">
      <c r="A63" s="57" t="s">
        <v>45</v>
      </c>
      <c r="B63" s="57">
        <v>1994</v>
      </c>
      <c r="C63" s="57" t="s">
        <v>242</v>
      </c>
      <c r="D63" s="57" t="s">
        <v>162</v>
      </c>
      <c r="E63" s="57" t="s">
        <v>23</v>
      </c>
      <c r="F63" s="57" t="s">
        <v>26</v>
      </c>
      <c r="G63" s="57" t="s">
        <v>49</v>
      </c>
      <c r="H63" s="58">
        <v>12034</v>
      </c>
      <c r="I63" s="59">
        <f t="shared" si="3"/>
        <v>0.34272206874946604</v>
      </c>
      <c r="J63" s="57" t="s">
        <v>20</v>
      </c>
      <c r="K63" s="58">
        <v>15464</v>
      </c>
      <c r="L63" s="59">
        <f t="shared" si="4"/>
        <v>0.51797018924803218</v>
      </c>
      <c r="M63" s="57" t="s">
        <v>20</v>
      </c>
      <c r="N63" s="58">
        <v>35113</v>
      </c>
      <c r="O63" s="58">
        <v>29855</v>
      </c>
      <c r="P63" s="59">
        <f t="shared" si="5"/>
        <v>0.14974510864921825</v>
      </c>
      <c r="Q63" s="63">
        <v>41860</v>
      </c>
      <c r="R63" s="63">
        <v>41874</v>
      </c>
      <c r="S63" s="57">
        <v>14</v>
      </c>
    </row>
    <row r="64" spans="1:19" x14ac:dyDescent="0.25">
      <c r="A64" s="57" t="s">
        <v>15</v>
      </c>
      <c r="B64" s="57">
        <v>2002</v>
      </c>
      <c r="C64" s="57" t="s">
        <v>54</v>
      </c>
      <c r="D64" s="57" t="s">
        <v>44</v>
      </c>
      <c r="E64" s="57" t="s">
        <v>17</v>
      </c>
      <c r="F64" s="57" t="s">
        <v>26</v>
      </c>
      <c r="G64" s="57" t="s">
        <v>19</v>
      </c>
      <c r="H64" s="58">
        <v>29857</v>
      </c>
      <c r="I64" s="59">
        <f t="shared" si="3"/>
        <v>0.40262419763741303</v>
      </c>
      <c r="J64" s="57" t="s">
        <v>20</v>
      </c>
      <c r="K64" s="58">
        <v>32421</v>
      </c>
      <c r="L64" s="59">
        <f t="shared" si="4"/>
        <v>0.62441739532375484</v>
      </c>
      <c r="M64" s="57" t="s">
        <v>21</v>
      </c>
      <c r="N64" s="58">
        <v>74156</v>
      </c>
      <c r="O64" s="58">
        <v>51922</v>
      </c>
      <c r="P64" s="59">
        <f t="shared" si="5"/>
        <v>0.29982739090565835</v>
      </c>
      <c r="Q64" s="63">
        <v>40698</v>
      </c>
      <c r="R64" s="63">
        <v>40719</v>
      </c>
      <c r="S64" s="57">
        <v>21</v>
      </c>
    </row>
    <row r="65" spans="1:19" x14ac:dyDescent="0.25">
      <c r="A65" s="57" t="s">
        <v>15</v>
      </c>
      <c r="B65" s="57">
        <v>2002</v>
      </c>
      <c r="C65" s="57" t="s">
        <v>54</v>
      </c>
      <c r="D65" s="57" t="s">
        <v>40</v>
      </c>
      <c r="E65" s="57" t="s">
        <v>23</v>
      </c>
      <c r="F65" s="57" t="s">
        <v>18</v>
      </c>
      <c r="G65" s="57" t="s">
        <v>19</v>
      </c>
      <c r="H65" s="58">
        <v>14213</v>
      </c>
      <c r="I65" s="59">
        <f t="shared" si="3"/>
        <v>0.36005978618837714</v>
      </c>
      <c r="J65" s="57" t="s">
        <v>20</v>
      </c>
      <c r="K65" s="58">
        <v>13007</v>
      </c>
      <c r="L65" s="59">
        <f t="shared" si="4"/>
        <v>0.5842954045191141</v>
      </c>
      <c r="M65" s="57" t="s">
        <v>20</v>
      </c>
      <c r="N65" s="58">
        <v>39474</v>
      </c>
      <c r="O65" s="58">
        <v>22261</v>
      </c>
      <c r="P65" s="59">
        <f t="shared" si="5"/>
        <v>0.43605917819324114</v>
      </c>
      <c r="Q65" s="63">
        <v>40698</v>
      </c>
      <c r="R65" s="63">
        <v>40719</v>
      </c>
      <c r="S65" s="57">
        <v>21</v>
      </c>
    </row>
    <row r="66" spans="1:19" x14ac:dyDescent="0.25">
      <c r="A66" s="57" t="s">
        <v>15</v>
      </c>
      <c r="B66" s="57">
        <v>2002</v>
      </c>
      <c r="C66" s="57" t="s">
        <v>36</v>
      </c>
      <c r="D66" s="57" t="s">
        <v>37</v>
      </c>
      <c r="E66" s="57" t="s">
        <v>23</v>
      </c>
      <c r="F66" s="57" t="s">
        <v>18</v>
      </c>
      <c r="G66" s="57" t="s">
        <v>19</v>
      </c>
      <c r="H66" s="58">
        <v>190978</v>
      </c>
      <c r="I66" s="59">
        <f t="shared" si="3"/>
        <v>0.47994189772290341</v>
      </c>
      <c r="J66" s="57" t="s">
        <v>20</v>
      </c>
      <c r="K66" s="58">
        <v>176582</v>
      </c>
      <c r="L66" s="59">
        <f t="shared" si="4"/>
        <v>0.65133932852832477</v>
      </c>
      <c r="M66" s="57" t="s">
        <v>20</v>
      </c>
      <c r="N66" s="58">
        <v>397919</v>
      </c>
      <c r="O66" s="58">
        <v>271106</v>
      </c>
      <c r="P66" s="59">
        <f t="shared" si="5"/>
        <v>0.31869048725997001</v>
      </c>
      <c r="Q66" s="63">
        <v>40698</v>
      </c>
      <c r="R66" s="63">
        <v>40719</v>
      </c>
      <c r="S66" s="57">
        <v>21</v>
      </c>
    </row>
    <row r="67" spans="1:19" x14ac:dyDescent="0.25">
      <c r="A67" s="57" t="s">
        <v>15</v>
      </c>
      <c r="B67" s="57">
        <v>1996</v>
      </c>
      <c r="C67" s="57" t="s">
        <v>242</v>
      </c>
      <c r="D67" s="57" t="s">
        <v>52</v>
      </c>
      <c r="E67" s="57" t="s">
        <v>17</v>
      </c>
      <c r="F67" s="57" t="s">
        <v>26</v>
      </c>
      <c r="G67" s="57" t="s">
        <v>19</v>
      </c>
      <c r="H67" s="58">
        <v>7977</v>
      </c>
      <c r="I67" s="59">
        <f t="shared" si="3"/>
        <v>0.39454941141557026</v>
      </c>
      <c r="J67" s="57" t="s">
        <v>20</v>
      </c>
      <c r="K67" s="58">
        <v>9124</v>
      </c>
      <c r="L67" s="59">
        <f t="shared" si="4"/>
        <v>0.63862252397284247</v>
      </c>
      <c r="M67" s="57" t="s">
        <v>21</v>
      </c>
      <c r="N67" s="58">
        <v>20218</v>
      </c>
      <c r="O67" s="58">
        <v>14287</v>
      </c>
      <c r="P67" s="59">
        <f t="shared" si="5"/>
        <v>0.29335245820555939</v>
      </c>
      <c r="Q67" s="63">
        <v>40698</v>
      </c>
      <c r="R67" s="63">
        <v>40719</v>
      </c>
      <c r="S67" s="57">
        <v>21</v>
      </c>
    </row>
    <row r="68" spans="1:19" x14ac:dyDescent="0.25">
      <c r="A68" s="57" t="s">
        <v>15</v>
      </c>
      <c r="B68" s="57">
        <v>1996</v>
      </c>
      <c r="C68" s="57" t="s">
        <v>36</v>
      </c>
      <c r="D68" s="57" t="s">
        <v>51</v>
      </c>
      <c r="E68" s="57" t="s">
        <v>17</v>
      </c>
      <c r="F68" s="57" t="s">
        <v>26</v>
      </c>
      <c r="G68" s="57" t="s">
        <v>19</v>
      </c>
      <c r="H68" s="58">
        <v>80694</v>
      </c>
      <c r="I68" s="59">
        <f t="shared" si="3"/>
        <v>0.37545539565332703</v>
      </c>
      <c r="J68" s="57" t="s">
        <v>20</v>
      </c>
      <c r="K68" s="58">
        <v>81622</v>
      </c>
      <c r="L68" s="59">
        <f t="shared" si="4"/>
        <v>0.59252430074118168</v>
      </c>
      <c r="M68" s="57" t="s">
        <v>21</v>
      </c>
      <c r="N68" s="58">
        <v>214923</v>
      </c>
      <c r="O68" s="58">
        <v>137753</v>
      </c>
      <c r="P68" s="59">
        <f t="shared" si="5"/>
        <v>0.3590588257189784</v>
      </c>
      <c r="Q68" s="63">
        <v>40698</v>
      </c>
      <c r="R68" s="63">
        <v>40719</v>
      </c>
      <c r="S68" s="57">
        <v>21</v>
      </c>
    </row>
    <row r="69" spans="1:19" x14ac:dyDescent="0.25">
      <c r="A69" s="57" t="s">
        <v>15</v>
      </c>
      <c r="B69" s="57">
        <v>1996</v>
      </c>
      <c r="C69" s="57" t="s">
        <v>151</v>
      </c>
      <c r="D69" s="57" t="s">
        <v>53</v>
      </c>
      <c r="E69" s="57" t="s">
        <v>17</v>
      </c>
      <c r="F69" s="57" t="s">
        <v>26</v>
      </c>
      <c r="G69" s="57" t="s">
        <v>49</v>
      </c>
      <c r="H69" s="58">
        <v>4065</v>
      </c>
      <c r="I69" s="59">
        <f t="shared" si="3"/>
        <v>0.46293132900580797</v>
      </c>
      <c r="J69" s="57" t="s">
        <v>20</v>
      </c>
      <c r="K69" s="58">
        <v>5395</v>
      </c>
      <c r="L69" s="59">
        <f t="shared" si="4"/>
        <v>0.68972129890053691</v>
      </c>
      <c r="M69" s="57" t="s">
        <v>20</v>
      </c>
      <c r="N69" s="58">
        <v>8781</v>
      </c>
      <c r="O69" s="58">
        <v>7822</v>
      </c>
      <c r="P69" s="59">
        <f t="shared" si="5"/>
        <v>0.109213073681813</v>
      </c>
      <c r="Q69" s="63">
        <v>40698</v>
      </c>
      <c r="R69" s="63">
        <v>40719</v>
      </c>
      <c r="S69" s="57">
        <v>21</v>
      </c>
    </row>
    <row r="70" spans="1:19" x14ac:dyDescent="0.25">
      <c r="A70" s="57" t="s">
        <v>15</v>
      </c>
      <c r="B70" s="57">
        <v>1996</v>
      </c>
      <c r="C70" s="57" t="s">
        <v>36</v>
      </c>
      <c r="D70" s="57" t="s">
        <v>46</v>
      </c>
      <c r="E70" s="57" t="s">
        <v>23</v>
      </c>
      <c r="F70" s="57" t="s">
        <v>26</v>
      </c>
      <c r="G70" s="57" t="s">
        <v>19</v>
      </c>
      <c r="H70" s="58">
        <v>141360</v>
      </c>
      <c r="I70" s="59">
        <f t="shared" ref="I70:I102" si="9">H70/N70</f>
        <v>0.44773282994007424</v>
      </c>
      <c r="J70" s="57" t="s">
        <v>20</v>
      </c>
      <c r="K70" s="58">
        <v>141747</v>
      </c>
      <c r="L70" s="59">
        <f t="shared" ref="L70:L102" si="10">K70/O70</f>
        <v>0.61585752643790026</v>
      </c>
      <c r="M70" s="57" t="s">
        <v>20</v>
      </c>
      <c r="N70" s="58">
        <v>315724</v>
      </c>
      <c r="O70" s="58">
        <v>230162</v>
      </c>
      <c r="P70" s="59">
        <f t="shared" ref="P70:P102" si="11">(N70-O70)/N70</f>
        <v>0.27100252118939328</v>
      </c>
      <c r="Q70" s="63">
        <v>40698</v>
      </c>
      <c r="R70" s="63">
        <v>40719</v>
      </c>
      <c r="S70" s="57">
        <v>21</v>
      </c>
    </row>
    <row r="71" spans="1:19" x14ac:dyDescent="0.25">
      <c r="A71" s="57" t="s">
        <v>15</v>
      </c>
      <c r="B71" s="57">
        <v>1996</v>
      </c>
      <c r="C71" s="57" t="s">
        <v>242</v>
      </c>
      <c r="D71" s="57" t="s">
        <v>48</v>
      </c>
      <c r="E71" s="57" t="s">
        <v>23</v>
      </c>
      <c r="F71" s="57" t="s">
        <v>26</v>
      </c>
      <c r="G71" s="57" t="s">
        <v>49</v>
      </c>
      <c r="H71" s="58">
        <v>25092</v>
      </c>
      <c r="I71" s="59">
        <f t="shared" si="9"/>
        <v>0.46776779389284517</v>
      </c>
      <c r="J71" s="57" t="s">
        <v>20</v>
      </c>
      <c r="K71" s="58">
        <v>24668</v>
      </c>
      <c r="L71" s="59">
        <f t="shared" si="10"/>
        <v>0.60973379143287931</v>
      </c>
      <c r="M71" s="57" t="s">
        <v>20</v>
      </c>
      <c r="N71" s="58">
        <v>53642</v>
      </c>
      <c r="O71" s="58">
        <v>40457</v>
      </c>
      <c r="P71" s="59">
        <f t="shared" si="11"/>
        <v>0.24579620446664927</v>
      </c>
      <c r="Q71" s="63">
        <v>40698</v>
      </c>
      <c r="R71" s="63">
        <v>40719</v>
      </c>
      <c r="S71" s="57">
        <v>21</v>
      </c>
    </row>
    <row r="72" spans="1:19" x14ac:dyDescent="0.25">
      <c r="A72" s="57" t="s">
        <v>27</v>
      </c>
      <c r="B72" s="57">
        <v>2010</v>
      </c>
      <c r="C72" s="57" t="s">
        <v>36</v>
      </c>
      <c r="D72" s="57" t="s">
        <v>61</v>
      </c>
      <c r="E72" s="57" t="s">
        <v>23</v>
      </c>
      <c r="F72" s="57" t="s">
        <v>18</v>
      </c>
      <c r="G72" s="57" t="s">
        <v>19</v>
      </c>
      <c r="H72" s="58">
        <v>146579</v>
      </c>
      <c r="I72" s="59">
        <f t="shared" si="9"/>
        <v>0.44504865570584934</v>
      </c>
      <c r="J72" s="57" t="s">
        <v>20</v>
      </c>
      <c r="K72" s="58">
        <v>133974</v>
      </c>
      <c r="L72" s="59">
        <f t="shared" si="10"/>
        <v>0.52026313336854202</v>
      </c>
      <c r="M72" s="57" t="s">
        <v>20</v>
      </c>
      <c r="N72" s="58">
        <v>329355</v>
      </c>
      <c r="O72" s="58">
        <v>257512</v>
      </c>
      <c r="P72" s="59">
        <f t="shared" si="11"/>
        <v>0.21813241031713501</v>
      </c>
      <c r="Q72" s="63">
        <v>40681</v>
      </c>
      <c r="R72" s="63">
        <v>40702</v>
      </c>
      <c r="S72" s="57">
        <v>21</v>
      </c>
    </row>
    <row r="73" spans="1:19" x14ac:dyDescent="0.25">
      <c r="A73" s="57" t="s">
        <v>27</v>
      </c>
      <c r="B73" s="57">
        <v>2010</v>
      </c>
      <c r="C73" s="57" t="s">
        <v>77</v>
      </c>
      <c r="D73" s="57" t="s">
        <v>59</v>
      </c>
      <c r="E73" s="57" t="s">
        <v>23</v>
      </c>
      <c r="F73" s="57" t="s">
        <v>18</v>
      </c>
      <c r="G73" s="57" t="s">
        <v>24</v>
      </c>
      <c r="H73" s="58">
        <v>30420</v>
      </c>
      <c r="I73" s="59">
        <f t="shared" si="9"/>
        <v>0.39727315467795016</v>
      </c>
      <c r="J73" s="57" t="s">
        <v>20</v>
      </c>
      <c r="K73" s="58">
        <v>36983</v>
      </c>
      <c r="L73" s="59">
        <f t="shared" si="10"/>
        <v>0.53750454182108853</v>
      </c>
      <c r="M73" s="57" t="s">
        <v>20</v>
      </c>
      <c r="N73" s="58">
        <v>76572</v>
      </c>
      <c r="O73" s="58">
        <v>68805</v>
      </c>
      <c r="P73" s="59">
        <f t="shared" si="11"/>
        <v>0.10143394452280206</v>
      </c>
      <c r="Q73" s="63">
        <v>40681</v>
      </c>
      <c r="R73" s="63">
        <v>40702</v>
      </c>
      <c r="S73" s="57">
        <v>21</v>
      </c>
    </row>
    <row r="74" spans="1:19" x14ac:dyDescent="0.25">
      <c r="A74" s="57" t="s">
        <v>27</v>
      </c>
      <c r="B74" s="57">
        <v>2010</v>
      </c>
      <c r="C74" s="57" t="s">
        <v>242</v>
      </c>
      <c r="D74" s="57" t="s">
        <v>60</v>
      </c>
      <c r="E74" s="57" t="s">
        <v>17</v>
      </c>
      <c r="F74" s="57" t="s">
        <v>26</v>
      </c>
      <c r="G74" s="57" t="s">
        <v>19</v>
      </c>
      <c r="H74" s="58">
        <v>19414</v>
      </c>
      <c r="I74" s="59">
        <f t="shared" si="9"/>
        <v>0.31180136194269564</v>
      </c>
      <c r="J74" s="57" t="s">
        <v>20</v>
      </c>
      <c r="K74" s="58">
        <v>18290</v>
      </c>
      <c r="L74" s="59">
        <f t="shared" si="10"/>
        <v>0.51757315071594323</v>
      </c>
      <c r="M74" s="57" t="s">
        <v>21</v>
      </c>
      <c r="N74" s="58">
        <v>62264</v>
      </c>
      <c r="O74" s="58">
        <v>35338</v>
      </c>
      <c r="P74" s="59">
        <f t="shared" si="11"/>
        <v>0.43244892714891431</v>
      </c>
      <c r="Q74" s="63">
        <v>40681</v>
      </c>
      <c r="R74" s="63">
        <v>40702</v>
      </c>
      <c r="S74" s="57">
        <v>21</v>
      </c>
    </row>
    <row r="75" spans="1:19" x14ac:dyDescent="0.25">
      <c r="A75" s="71" t="s">
        <v>27</v>
      </c>
      <c r="B75" s="71">
        <v>2000</v>
      </c>
      <c r="C75" s="71" t="s">
        <v>56</v>
      </c>
      <c r="D75" s="71" t="s">
        <v>62</v>
      </c>
      <c r="E75" s="71" t="s">
        <v>23</v>
      </c>
      <c r="F75" s="71" t="s">
        <v>26</v>
      </c>
      <c r="G75" s="71" t="s">
        <v>19</v>
      </c>
      <c r="H75" s="72">
        <v>41668</v>
      </c>
      <c r="I75" s="73">
        <f t="shared" si="9"/>
        <v>0.44745122042889512</v>
      </c>
      <c r="J75" s="71" t="s">
        <v>20</v>
      </c>
      <c r="K75" s="72">
        <v>28286</v>
      </c>
      <c r="L75" s="73">
        <f t="shared" si="10"/>
        <v>0.58108385718394351</v>
      </c>
      <c r="M75" s="71" t="s">
        <v>21</v>
      </c>
      <c r="N75" s="72">
        <v>93123</v>
      </c>
      <c r="O75" s="72">
        <v>48678</v>
      </c>
      <c r="P75" s="73">
        <f t="shared" si="11"/>
        <v>0.47727199510325052</v>
      </c>
      <c r="Q75" s="75">
        <v>40686</v>
      </c>
      <c r="R75" s="75">
        <v>40707</v>
      </c>
      <c r="S75" s="71">
        <f>8+13</f>
        <v>21</v>
      </c>
    </row>
    <row r="76" spans="1:19" x14ac:dyDescent="0.25">
      <c r="A76" s="57" t="s">
        <v>27</v>
      </c>
      <c r="B76" s="57">
        <v>1998</v>
      </c>
      <c r="C76" s="57" t="s">
        <v>36</v>
      </c>
      <c r="D76" s="57" t="s">
        <v>61</v>
      </c>
      <c r="E76" s="57" t="s">
        <v>23</v>
      </c>
      <c r="F76" s="57" t="s">
        <v>18</v>
      </c>
      <c r="G76" s="57" t="s">
        <v>19</v>
      </c>
      <c r="H76" s="58">
        <v>145009</v>
      </c>
      <c r="I76" s="59">
        <f t="shared" si="9"/>
        <v>0.45485741889140874</v>
      </c>
      <c r="J76" s="57" t="s">
        <v>20</v>
      </c>
      <c r="K76" s="58">
        <v>134203</v>
      </c>
      <c r="L76" s="59">
        <f t="shared" si="10"/>
        <v>0.62393301470998452</v>
      </c>
      <c r="M76" s="57" t="s">
        <v>21</v>
      </c>
      <c r="N76" s="58">
        <v>318801</v>
      </c>
      <c r="O76" s="58">
        <v>215092</v>
      </c>
      <c r="P76" s="59">
        <f t="shared" si="11"/>
        <v>0.32530951910439426</v>
      </c>
      <c r="Q76" s="65">
        <v>40682</v>
      </c>
      <c r="R76" s="65">
        <v>40703</v>
      </c>
      <c r="S76" s="57">
        <v>21</v>
      </c>
    </row>
    <row r="77" spans="1:19" x14ac:dyDescent="0.25">
      <c r="A77" s="57" t="s">
        <v>27</v>
      </c>
      <c r="B77" s="57">
        <v>1996</v>
      </c>
      <c r="C77" s="57" t="s">
        <v>77</v>
      </c>
      <c r="D77" s="57" t="s">
        <v>66</v>
      </c>
      <c r="E77" s="57" t="s">
        <v>17</v>
      </c>
      <c r="F77" s="57" t="s">
        <v>26</v>
      </c>
      <c r="G77" s="57" t="s">
        <v>19</v>
      </c>
      <c r="H77" s="58">
        <v>5422</v>
      </c>
      <c r="I77" s="59">
        <f t="shared" si="9"/>
        <v>0.38987560221471201</v>
      </c>
      <c r="J77" s="57" t="s">
        <v>20</v>
      </c>
      <c r="K77" s="58">
        <v>5991</v>
      </c>
      <c r="L77" s="59">
        <f t="shared" si="10"/>
        <v>0.69598048327137552</v>
      </c>
      <c r="M77" s="57" t="s">
        <v>20</v>
      </c>
      <c r="N77" s="58">
        <v>13907</v>
      </c>
      <c r="O77" s="58">
        <v>8608</v>
      </c>
      <c r="P77" s="59">
        <f t="shared" si="11"/>
        <v>0.38103113539943911</v>
      </c>
      <c r="Q77" s="65">
        <v>40684</v>
      </c>
      <c r="R77" s="65">
        <v>40705</v>
      </c>
      <c r="S77" s="57">
        <v>21</v>
      </c>
    </row>
    <row r="78" spans="1:19" x14ac:dyDescent="0.25">
      <c r="A78" s="57" t="s">
        <v>27</v>
      </c>
      <c r="B78" s="57">
        <v>1996</v>
      </c>
      <c r="C78" s="57" t="s">
        <v>54</v>
      </c>
      <c r="D78" s="57" t="s">
        <v>64</v>
      </c>
      <c r="E78" s="57" t="s">
        <v>23</v>
      </c>
      <c r="F78" s="57" t="s">
        <v>26</v>
      </c>
      <c r="G78" s="57" t="s">
        <v>19</v>
      </c>
      <c r="H78" s="58">
        <v>36843</v>
      </c>
      <c r="I78" s="59">
        <f t="shared" si="9"/>
        <v>0.47271584187633919</v>
      </c>
      <c r="J78" s="57" t="s">
        <v>20</v>
      </c>
      <c r="K78" s="58">
        <v>30592</v>
      </c>
      <c r="L78" s="59">
        <f t="shared" si="10"/>
        <v>0.52465314102454164</v>
      </c>
      <c r="M78" s="57" t="s">
        <v>21</v>
      </c>
      <c r="N78" s="58">
        <v>77939</v>
      </c>
      <c r="O78" s="58">
        <v>58309</v>
      </c>
      <c r="P78" s="59">
        <f t="shared" si="11"/>
        <v>0.25186363694684305</v>
      </c>
      <c r="Q78" s="65">
        <v>40684</v>
      </c>
      <c r="R78" s="65">
        <v>40705</v>
      </c>
      <c r="S78" s="57">
        <v>21</v>
      </c>
    </row>
    <row r="79" spans="1:19" x14ac:dyDescent="0.25">
      <c r="A79" s="71" t="s">
        <v>27</v>
      </c>
      <c r="B79" s="71">
        <v>1996</v>
      </c>
      <c r="C79" s="71" t="s">
        <v>36</v>
      </c>
      <c r="D79" s="71" t="s">
        <v>63</v>
      </c>
      <c r="E79" s="71" t="s">
        <v>23</v>
      </c>
      <c r="F79" s="71" t="s">
        <v>26</v>
      </c>
      <c r="G79" s="71" t="s">
        <v>19</v>
      </c>
      <c r="H79" s="72">
        <v>129328</v>
      </c>
      <c r="I79" s="73">
        <f t="shared" si="9"/>
        <v>0.39991712715724503</v>
      </c>
      <c r="J79" s="71" t="s">
        <v>20</v>
      </c>
      <c r="K79" s="72">
        <v>123273</v>
      </c>
      <c r="L79" s="73">
        <f t="shared" si="10"/>
        <v>0.54745663353673157</v>
      </c>
      <c r="M79" s="71" t="s">
        <v>20</v>
      </c>
      <c r="N79" s="72">
        <v>323387</v>
      </c>
      <c r="O79" s="72">
        <v>225174</v>
      </c>
      <c r="P79" s="73">
        <f t="shared" si="11"/>
        <v>0.30370113826467976</v>
      </c>
      <c r="Q79" s="75">
        <v>40684</v>
      </c>
      <c r="R79" s="75">
        <v>40705</v>
      </c>
      <c r="S79" s="71">
        <v>21</v>
      </c>
    </row>
    <row r="80" spans="1:19" x14ac:dyDescent="0.25">
      <c r="A80" s="77" t="s">
        <v>76</v>
      </c>
      <c r="B80" s="77">
        <v>2012</v>
      </c>
      <c r="C80" s="77" t="s">
        <v>79</v>
      </c>
      <c r="D80" s="77" t="s">
        <v>80</v>
      </c>
      <c r="E80" s="77" t="s">
        <v>17</v>
      </c>
      <c r="F80" s="77" t="s">
        <v>26</v>
      </c>
      <c r="G80" s="77" t="s">
        <v>19</v>
      </c>
      <c r="H80" s="78">
        <v>45894</v>
      </c>
      <c r="I80" s="79">
        <f t="shared" si="9"/>
        <v>0.41803905851490197</v>
      </c>
      <c r="J80" s="77" t="s">
        <v>20</v>
      </c>
      <c r="K80" s="78">
        <v>39016</v>
      </c>
      <c r="L80" s="79">
        <f t="shared" si="10"/>
        <v>0.54619013621155488</v>
      </c>
      <c r="M80" s="77" t="s">
        <v>21</v>
      </c>
      <c r="N80" s="78">
        <v>109784</v>
      </c>
      <c r="O80" s="78">
        <v>71433</v>
      </c>
      <c r="P80" s="79">
        <f t="shared" si="11"/>
        <v>0.34933141441375792</v>
      </c>
      <c r="Q80" s="81">
        <v>41486</v>
      </c>
      <c r="R80" s="81">
        <v>41507</v>
      </c>
      <c r="S80" s="99">
        <v>21</v>
      </c>
    </row>
    <row r="81" spans="1:19" x14ac:dyDescent="0.25">
      <c r="A81" s="57" t="s">
        <v>76</v>
      </c>
      <c r="B81" s="57">
        <v>2012</v>
      </c>
      <c r="C81" s="57" t="s">
        <v>81</v>
      </c>
      <c r="D81" s="57" t="s">
        <v>82</v>
      </c>
      <c r="E81" s="57" t="s">
        <v>17</v>
      </c>
      <c r="F81" s="57" t="s">
        <v>26</v>
      </c>
      <c r="G81" s="57" t="s">
        <v>49</v>
      </c>
      <c r="H81" s="58">
        <v>20551</v>
      </c>
      <c r="I81" s="59">
        <f t="shared" si="9"/>
        <v>0.34223147377185681</v>
      </c>
      <c r="J81" s="57" t="s">
        <v>20</v>
      </c>
      <c r="K81" s="58">
        <v>13785</v>
      </c>
      <c r="L81" s="59">
        <f t="shared" si="10"/>
        <v>0.50290029550180582</v>
      </c>
      <c r="M81" s="57" t="s">
        <v>20</v>
      </c>
      <c r="N81" s="58">
        <v>60050</v>
      </c>
      <c r="O81" s="58">
        <v>27411</v>
      </c>
      <c r="P81" s="59">
        <f t="shared" si="11"/>
        <v>0.54353039134054959</v>
      </c>
      <c r="Q81" s="63">
        <v>41486</v>
      </c>
      <c r="R81" s="63">
        <v>41507</v>
      </c>
      <c r="S81" s="60">
        <v>21</v>
      </c>
    </row>
    <row r="82" spans="1:19" x14ac:dyDescent="0.25">
      <c r="A82" s="57" t="s">
        <v>76</v>
      </c>
      <c r="B82" s="57">
        <v>2010</v>
      </c>
      <c r="C82" s="57" t="s">
        <v>239</v>
      </c>
      <c r="D82" s="57" t="s">
        <v>86</v>
      </c>
      <c r="E82" s="57" t="s">
        <v>17</v>
      </c>
      <c r="F82" s="57" t="s">
        <v>26</v>
      </c>
      <c r="G82" s="57" t="s">
        <v>19</v>
      </c>
      <c r="H82" s="58">
        <v>7234</v>
      </c>
      <c r="I82" s="59">
        <f t="shared" si="9"/>
        <v>0.2940530872728751</v>
      </c>
      <c r="J82" s="57" t="s">
        <v>20</v>
      </c>
      <c r="K82" s="58">
        <v>15286</v>
      </c>
      <c r="L82" s="59">
        <f t="shared" si="10"/>
        <v>0.67532582284073339</v>
      </c>
      <c r="M82" s="57" t="s">
        <v>20</v>
      </c>
      <c r="N82" s="58">
        <v>24601</v>
      </c>
      <c r="O82" s="58">
        <v>22635</v>
      </c>
      <c r="P82" s="59">
        <f t="shared" si="11"/>
        <v>7.9915450591439369E-2</v>
      </c>
      <c r="Q82" s="63">
        <v>40744</v>
      </c>
      <c r="R82" s="63">
        <v>40765</v>
      </c>
      <c r="S82" s="57">
        <v>21</v>
      </c>
    </row>
    <row r="83" spans="1:19" x14ac:dyDescent="0.25">
      <c r="A83" s="57" t="s">
        <v>76</v>
      </c>
      <c r="B83" s="57">
        <v>2010</v>
      </c>
      <c r="C83" s="57" t="s">
        <v>81</v>
      </c>
      <c r="D83" s="57" t="s">
        <v>85</v>
      </c>
      <c r="E83" s="57" t="s">
        <v>17</v>
      </c>
      <c r="F83" s="57" t="s">
        <v>26</v>
      </c>
      <c r="G83" s="57" t="s">
        <v>19</v>
      </c>
      <c r="H83" s="58">
        <v>11709</v>
      </c>
      <c r="I83" s="59">
        <f t="shared" si="9"/>
        <v>0.42613822469701934</v>
      </c>
      <c r="J83" s="57" t="s">
        <v>20</v>
      </c>
      <c r="K83" s="58">
        <v>14256</v>
      </c>
      <c r="L83" s="59">
        <f t="shared" si="10"/>
        <v>0.62036553524804172</v>
      </c>
      <c r="M83" s="57" t="s">
        <v>20</v>
      </c>
      <c r="N83" s="58">
        <v>27477</v>
      </c>
      <c r="O83" s="58">
        <v>22980</v>
      </c>
      <c r="P83" s="59">
        <f t="shared" si="11"/>
        <v>0.1636641554754886</v>
      </c>
      <c r="Q83" s="63">
        <v>40744</v>
      </c>
      <c r="R83" s="63">
        <v>40765</v>
      </c>
      <c r="S83" s="57">
        <v>21</v>
      </c>
    </row>
    <row r="84" spans="1:19" x14ac:dyDescent="0.25">
      <c r="A84" s="57" t="s">
        <v>76</v>
      </c>
      <c r="B84" s="57">
        <v>2010</v>
      </c>
      <c r="C84" s="57" t="s">
        <v>79</v>
      </c>
      <c r="D84" s="57" t="s">
        <v>84</v>
      </c>
      <c r="E84" s="57" t="s">
        <v>17</v>
      </c>
      <c r="F84" s="57" t="s">
        <v>26</v>
      </c>
      <c r="G84" s="57" t="s">
        <v>19</v>
      </c>
      <c r="H84" s="58">
        <v>38851</v>
      </c>
      <c r="I84" s="59">
        <f t="shared" si="9"/>
        <v>0.49471552997504203</v>
      </c>
      <c r="J84" s="57" t="s">
        <v>20</v>
      </c>
      <c r="K84" s="58">
        <v>41878</v>
      </c>
      <c r="L84" s="59">
        <f t="shared" si="10"/>
        <v>0.55209418216814099</v>
      </c>
      <c r="M84" s="57" t="s">
        <v>21</v>
      </c>
      <c r="N84" s="58">
        <v>78532</v>
      </c>
      <c r="O84" s="58">
        <v>75853</v>
      </c>
      <c r="P84" s="59">
        <f t="shared" si="11"/>
        <v>3.4113482402078135E-2</v>
      </c>
      <c r="Q84" s="63">
        <v>40744</v>
      </c>
      <c r="R84" s="63">
        <v>40765</v>
      </c>
      <c r="S84" s="57">
        <v>21</v>
      </c>
    </row>
    <row r="85" spans="1:19" x14ac:dyDescent="0.25">
      <c r="A85" s="57" t="s">
        <v>76</v>
      </c>
      <c r="B85" s="57">
        <v>2010</v>
      </c>
      <c r="C85" s="57" t="s">
        <v>151</v>
      </c>
      <c r="D85" s="57" t="s">
        <v>83</v>
      </c>
      <c r="E85" s="57" t="s">
        <v>17</v>
      </c>
      <c r="F85" s="57" t="s">
        <v>26</v>
      </c>
      <c r="G85" s="57" t="s">
        <v>19</v>
      </c>
      <c r="H85" s="58">
        <v>27634</v>
      </c>
      <c r="I85" s="59">
        <f t="shared" si="9"/>
        <v>0.36291286361547048</v>
      </c>
      <c r="J85" s="57" t="s">
        <v>20</v>
      </c>
      <c r="K85" s="58">
        <v>39987</v>
      </c>
      <c r="L85" s="59">
        <f t="shared" si="10"/>
        <v>0.55994006693459175</v>
      </c>
      <c r="M85" s="57" t="s">
        <v>21</v>
      </c>
      <c r="N85" s="58">
        <v>76145</v>
      </c>
      <c r="O85" s="58">
        <v>71413</v>
      </c>
      <c r="P85" s="59">
        <f t="shared" si="11"/>
        <v>6.2144592553680475E-2</v>
      </c>
      <c r="Q85" s="63">
        <v>40744</v>
      </c>
      <c r="R85" s="63">
        <v>40765</v>
      </c>
      <c r="S85" s="57">
        <v>21</v>
      </c>
    </row>
    <row r="86" spans="1:19" x14ac:dyDescent="0.25">
      <c r="A86" s="57" t="s">
        <v>76</v>
      </c>
      <c r="B86" s="57">
        <v>2004</v>
      </c>
      <c r="C86" s="57" t="s">
        <v>36</v>
      </c>
      <c r="D86" s="57" t="s">
        <v>89</v>
      </c>
      <c r="E86" s="57" t="s">
        <v>23</v>
      </c>
      <c r="F86" s="57" t="s">
        <v>18</v>
      </c>
      <c r="G86" s="57" t="s">
        <v>24</v>
      </c>
      <c r="H86" s="58">
        <v>258469</v>
      </c>
      <c r="I86" s="59">
        <f t="shared" si="9"/>
        <v>0.41347432072498658</v>
      </c>
      <c r="J86" s="57" t="s">
        <v>20</v>
      </c>
      <c r="K86" s="58">
        <v>161733</v>
      </c>
      <c r="L86" s="59">
        <f t="shared" si="10"/>
        <v>0.5940409683426443</v>
      </c>
      <c r="M86" s="57" t="s">
        <v>20</v>
      </c>
      <c r="N86" s="58">
        <v>625115</v>
      </c>
      <c r="O86" s="58">
        <v>272259</v>
      </c>
      <c r="P86" s="59">
        <f t="shared" si="11"/>
        <v>0.56446573830415203</v>
      </c>
      <c r="Q86" s="63">
        <v>40744</v>
      </c>
      <c r="R86" s="63">
        <v>40765</v>
      </c>
      <c r="S86" s="57">
        <v>21</v>
      </c>
    </row>
    <row r="87" spans="1:19" x14ac:dyDescent="0.25">
      <c r="A87" s="57" t="s">
        <v>76</v>
      </c>
      <c r="B87" s="57">
        <v>2004</v>
      </c>
      <c r="C87" s="57" t="s">
        <v>123</v>
      </c>
      <c r="D87" s="57" t="s">
        <v>92</v>
      </c>
      <c r="E87" s="57" t="s">
        <v>17</v>
      </c>
      <c r="F87" s="57" t="s">
        <v>26</v>
      </c>
      <c r="G87" s="57" t="s">
        <v>19</v>
      </c>
      <c r="H87" s="58">
        <v>43005</v>
      </c>
      <c r="I87" s="59">
        <f t="shared" si="9"/>
        <v>0.45846081681822543</v>
      </c>
      <c r="J87" s="57" t="s">
        <v>20</v>
      </c>
      <c r="K87" s="58">
        <v>34250</v>
      </c>
      <c r="L87" s="59">
        <f t="shared" si="10"/>
        <v>0.55479063740179801</v>
      </c>
      <c r="M87" s="57" t="s">
        <v>21</v>
      </c>
      <c r="N87" s="58">
        <v>93803</v>
      </c>
      <c r="O87" s="58">
        <v>61735</v>
      </c>
      <c r="P87" s="59">
        <f t="shared" si="11"/>
        <v>0.34186539876123367</v>
      </c>
      <c r="Q87" s="63">
        <v>40744</v>
      </c>
      <c r="R87" s="63">
        <v>40765</v>
      </c>
      <c r="S87" s="57">
        <v>21</v>
      </c>
    </row>
    <row r="88" spans="1:19" x14ac:dyDescent="0.25">
      <c r="A88" s="57" t="s">
        <v>76</v>
      </c>
      <c r="B88" s="57">
        <v>2004</v>
      </c>
      <c r="C88" s="57" t="s">
        <v>246</v>
      </c>
      <c r="D88" s="57" t="s">
        <v>91</v>
      </c>
      <c r="E88" s="57" t="s">
        <v>17</v>
      </c>
      <c r="F88" s="57" t="s">
        <v>26</v>
      </c>
      <c r="G88" s="57" t="s">
        <v>19</v>
      </c>
      <c r="H88" s="58">
        <v>29144</v>
      </c>
      <c r="I88" s="59">
        <f t="shared" si="9"/>
        <v>0.35188717973485306</v>
      </c>
      <c r="J88" s="57" t="s">
        <v>20</v>
      </c>
      <c r="K88" s="58">
        <v>28180</v>
      </c>
      <c r="L88" s="59">
        <f t="shared" si="10"/>
        <v>0.54047833675367762</v>
      </c>
      <c r="M88" s="57" t="s">
        <v>21</v>
      </c>
      <c r="N88" s="58">
        <v>82822</v>
      </c>
      <c r="O88" s="58">
        <v>52139</v>
      </c>
      <c r="P88" s="59">
        <f t="shared" si="11"/>
        <v>0.37046919900509528</v>
      </c>
      <c r="Q88" s="63">
        <v>40744</v>
      </c>
      <c r="R88" s="63">
        <v>40765</v>
      </c>
      <c r="S88" s="57">
        <v>21</v>
      </c>
    </row>
    <row r="89" spans="1:19" x14ac:dyDescent="0.25">
      <c r="A89" s="57" t="s">
        <v>76</v>
      </c>
      <c r="B89" s="57">
        <v>2002</v>
      </c>
      <c r="C89" s="57" t="s">
        <v>81</v>
      </c>
      <c r="D89" s="57" t="s">
        <v>93</v>
      </c>
      <c r="E89" s="57" t="s">
        <v>23</v>
      </c>
      <c r="F89" s="57" t="s">
        <v>26</v>
      </c>
      <c r="G89" s="57" t="s">
        <v>24</v>
      </c>
      <c r="H89" s="58">
        <v>14011</v>
      </c>
      <c r="I89" s="59">
        <f t="shared" si="9"/>
        <v>0.33311935330480269</v>
      </c>
      <c r="J89" s="57" t="s">
        <v>20</v>
      </c>
      <c r="K89" s="58">
        <v>16405</v>
      </c>
      <c r="L89" s="59">
        <f t="shared" si="10"/>
        <v>0.54174096823195295</v>
      </c>
      <c r="M89" s="57" t="s">
        <v>20</v>
      </c>
      <c r="N89" s="58">
        <v>42060</v>
      </c>
      <c r="O89" s="58">
        <v>30282</v>
      </c>
      <c r="P89" s="59">
        <f t="shared" si="11"/>
        <v>0.28002853067047073</v>
      </c>
      <c r="Q89" s="63">
        <v>40775</v>
      </c>
      <c r="R89" s="63">
        <v>40796</v>
      </c>
      <c r="S89" s="57">
        <v>21</v>
      </c>
    </row>
    <row r="90" spans="1:19" x14ac:dyDescent="0.25">
      <c r="A90" s="57" t="s">
        <v>76</v>
      </c>
      <c r="B90" s="57">
        <v>2002</v>
      </c>
      <c r="C90" s="57" t="s">
        <v>56</v>
      </c>
      <c r="D90" s="57" t="s">
        <v>94</v>
      </c>
      <c r="E90" s="57" t="s">
        <v>17</v>
      </c>
      <c r="F90" s="57" t="s">
        <v>18</v>
      </c>
      <c r="G90" s="57" t="s">
        <v>19</v>
      </c>
      <c r="H90" s="58">
        <v>2169</v>
      </c>
      <c r="I90" s="59">
        <f t="shared" si="9"/>
        <v>0.38773686092241688</v>
      </c>
      <c r="J90" s="57" t="s">
        <v>20</v>
      </c>
      <c r="K90" s="58">
        <v>1292</v>
      </c>
      <c r="L90" s="59">
        <f t="shared" si="10"/>
        <v>0.61290322580645162</v>
      </c>
      <c r="M90" s="57" t="s">
        <v>20</v>
      </c>
      <c r="N90" s="58">
        <v>5594</v>
      </c>
      <c r="O90" s="58">
        <v>2108</v>
      </c>
      <c r="P90" s="59">
        <f t="shared" si="11"/>
        <v>0.62316767965677511</v>
      </c>
      <c r="Q90" s="63">
        <v>40775</v>
      </c>
      <c r="R90" s="63">
        <v>40796</v>
      </c>
      <c r="S90" s="57">
        <v>21</v>
      </c>
    </row>
    <row r="91" spans="1:19" x14ac:dyDescent="0.25">
      <c r="A91" s="57" t="s">
        <v>76</v>
      </c>
      <c r="B91" s="57">
        <v>2002</v>
      </c>
      <c r="C91" s="57" t="s">
        <v>126</v>
      </c>
      <c r="D91" s="57" t="s">
        <v>95</v>
      </c>
      <c r="E91" s="57" t="s">
        <v>17</v>
      </c>
      <c r="F91" s="57" t="s">
        <v>26</v>
      </c>
      <c r="G91" s="57" t="s">
        <v>19</v>
      </c>
      <c r="H91" s="58">
        <v>12377</v>
      </c>
      <c r="I91" s="59">
        <f t="shared" si="9"/>
        <v>0.40127739592789524</v>
      </c>
      <c r="J91" s="57" t="s">
        <v>20</v>
      </c>
      <c r="K91" s="58">
        <v>9930</v>
      </c>
      <c r="L91" s="59">
        <f t="shared" si="10"/>
        <v>0.63564204327230833</v>
      </c>
      <c r="M91" s="57" t="s">
        <v>21</v>
      </c>
      <c r="N91" s="58">
        <v>30844</v>
      </c>
      <c r="O91" s="58">
        <v>15622</v>
      </c>
      <c r="P91" s="59">
        <f t="shared" si="11"/>
        <v>0.4935157567111918</v>
      </c>
      <c r="Q91" s="63">
        <v>40775</v>
      </c>
      <c r="R91" s="63">
        <v>40796</v>
      </c>
      <c r="S91" s="57">
        <v>21</v>
      </c>
    </row>
    <row r="92" spans="1:19" x14ac:dyDescent="0.25">
      <c r="A92" s="57" t="s">
        <v>76</v>
      </c>
      <c r="B92" s="57">
        <v>1994</v>
      </c>
      <c r="C92" s="57" t="s">
        <v>123</v>
      </c>
      <c r="D92" s="57" t="s">
        <v>98</v>
      </c>
      <c r="E92" s="29" t="s">
        <v>23</v>
      </c>
      <c r="F92" s="29" t="s">
        <v>26</v>
      </c>
      <c r="G92" s="29" t="s">
        <v>49</v>
      </c>
      <c r="H92" s="58">
        <v>16574</v>
      </c>
      <c r="I92" s="59">
        <f t="shared" si="9"/>
        <v>0.26445199687265647</v>
      </c>
      <c r="J92" s="29" t="s">
        <v>20</v>
      </c>
      <c r="K92" s="58">
        <v>20335</v>
      </c>
      <c r="L92" s="59">
        <f t="shared" si="10"/>
        <v>0.53660016888325945</v>
      </c>
      <c r="M92" s="29" t="s">
        <v>20</v>
      </c>
      <c r="N92" s="58">
        <f>16574+12066+10427+9273+6367+5867+2099</f>
        <v>62673</v>
      </c>
      <c r="O92" s="58">
        <f>20335+17561</f>
        <v>37896</v>
      </c>
      <c r="P92" s="59">
        <f t="shared" si="11"/>
        <v>0.39533770523191802</v>
      </c>
      <c r="Q92" s="65">
        <v>34534</v>
      </c>
      <c r="R92" s="65">
        <v>34555</v>
      </c>
      <c r="S92" s="29">
        <f>R92-Q92</f>
        <v>21</v>
      </c>
    </row>
    <row r="93" spans="1:19" x14ac:dyDescent="0.25">
      <c r="A93" s="57" t="s">
        <v>76</v>
      </c>
      <c r="B93" s="57">
        <v>1994</v>
      </c>
      <c r="C93" s="57" t="s">
        <v>242</v>
      </c>
      <c r="D93" s="57" t="s">
        <v>97</v>
      </c>
      <c r="E93" s="29" t="s">
        <v>23</v>
      </c>
      <c r="F93" s="29" t="s">
        <v>26</v>
      </c>
      <c r="G93" s="29" t="s">
        <v>49</v>
      </c>
      <c r="H93" s="58">
        <v>15937</v>
      </c>
      <c r="I93" s="59">
        <f t="shared" si="9"/>
        <v>0.47946689130238573</v>
      </c>
      <c r="J93" s="29" t="s">
        <v>20</v>
      </c>
      <c r="K93" s="58">
        <v>7445</v>
      </c>
      <c r="L93" s="59">
        <f t="shared" si="10"/>
        <v>0.67731077147016017</v>
      </c>
      <c r="M93" s="29" t="s">
        <v>20</v>
      </c>
      <c r="N93" s="58">
        <f>15937+9753+7549</f>
        <v>33239</v>
      </c>
      <c r="O93" s="58">
        <f>7445+3547</f>
        <v>10992</v>
      </c>
      <c r="P93" s="59">
        <f t="shared" si="11"/>
        <v>0.66930413068985228</v>
      </c>
      <c r="Q93" s="65">
        <v>34534</v>
      </c>
      <c r="R93" s="65">
        <v>34555</v>
      </c>
      <c r="S93" s="29">
        <f>R93-Q93</f>
        <v>21</v>
      </c>
    </row>
    <row r="94" spans="1:19" x14ac:dyDescent="0.25">
      <c r="A94" s="57" t="s">
        <v>38</v>
      </c>
      <c r="B94" s="57">
        <v>2014</v>
      </c>
      <c r="C94" s="29" t="s">
        <v>242</v>
      </c>
      <c r="D94" s="29" t="s">
        <v>345</v>
      </c>
      <c r="E94" s="29" t="s">
        <v>23</v>
      </c>
      <c r="F94" s="29" t="s">
        <v>26</v>
      </c>
      <c r="G94" s="29" t="s">
        <v>19</v>
      </c>
      <c r="H94" s="116">
        <v>7738</v>
      </c>
      <c r="I94" s="117">
        <f t="shared" si="9"/>
        <v>0.48217846460618147</v>
      </c>
      <c r="J94" s="29" t="s">
        <v>20</v>
      </c>
      <c r="K94" s="116">
        <v>4925</v>
      </c>
      <c r="L94" s="117">
        <f t="shared" si="10"/>
        <v>0.52466176627250449</v>
      </c>
      <c r="M94" s="29" t="s">
        <v>20</v>
      </c>
      <c r="N94" s="116">
        <v>16048</v>
      </c>
      <c r="O94" s="116">
        <v>9387</v>
      </c>
      <c r="P94" s="117">
        <f t="shared" si="11"/>
        <v>0.41506729810568294</v>
      </c>
      <c r="Q94" s="63">
        <v>41793</v>
      </c>
      <c r="R94" s="63">
        <v>41814</v>
      </c>
      <c r="S94" s="57">
        <v>21</v>
      </c>
    </row>
    <row r="95" spans="1:19" x14ac:dyDescent="0.25">
      <c r="A95" s="57" t="s">
        <v>38</v>
      </c>
      <c r="B95" s="57">
        <v>2010</v>
      </c>
      <c r="C95" s="57" t="s">
        <v>77</v>
      </c>
      <c r="D95" s="57" t="s">
        <v>108</v>
      </c>
      <c r="E95" s="57" t="s">
        <v>17</v>
      </c>
      <c r="F95" s="57" t="s">
        <v>26</v>
      </c>
      <c r="G95" s="57" t="s">
        <v>24</v>
      </c>
      <c r="H95" s="58">
        <v>2190</v>
      </c>
      <c r="I95" s="59">
        <f t="shared" si="9"/>
        <v>0.34745359352689198</v>
      </c>
      <c r="J95" s="57" t="s">
        <v>20</v>
      </c>
      <c r="K95" s="58">
        <v>3092</v>
      </c>
      <c r="L95" s="59">
        <f t="shared" si="10"/>
        <v>0.58383685800604235</v>
      </c>
      <c r="M95" s="57" t="s">
        <v>20</v>
      </c>
      <c r="N95" s="58">
        <v>6303</v>
      </c>
      <c r="O95" s="58">
        <v>5296</v>
      </c>
      <c r="P95" s="59">
        <f t="shared" si="11"/>
        <v>0.15976519117880375</v>
      </c>
      <c r="Q95" s="63">
        <v>40695</v>
      </c>
      <c r="R95" s="63">
        <v>40716</v>
      </c>
      <c r="S95" s="57">
        <v>21</v>
      </c>
    </row>
    <row r="96" spans="1:19" x14ac:dyDescent="0.25">
      <c r="A96" s="57" t="s">
        <v>38</v>
      </c>
      <c r="B96" s="57">
        <v>2008</v>
      </c>
      <c r="C96" s="57" t="s">
        <v>54</v>
      </c>
      <c r="D96" s="57" t="s">
        <v>109</v>
      </c>
      <c r="E96" s="57" t="s">
        <v>23</v>
      </c>
      <c r="F96" s="57" t="s">
        <v>26</v>
      </c>
      <c r="G96" s="57" t="s">
        <v>19</v>
      </c>
      <c r="H96" s="58">
        <v>40919</v>
      </c>
      <c r="I96" s="59">
        <f t="shared" si="9"/>
        <v>0.41405514798886922</v>
      </c>
      <c r="J96" s="57" t="s">
        <v>20</v>
      </c>
      <c r="K96" s="58">
        <v>20797</v>
      </c>
      <c r="L96" s="59">
        <f t="shared" si="10"/>
        <v>0.56582777853353283</v>
      </c>
      <c r="M96" s="57" t="s">
        <v>21</v>
      </c>
      <c r="N96" s="58">
        <v>98825</v>
      </c>
      <c r="O96" s="58">
        <v>36755</v>
      </c>
      <c r="P96" s="59">
        <f t="shared" si="11"/>
        <v>0.62807993928661776</v>
      </c>
      <c r="Q96" s="63">
        <v>40655</v>
      </c>
      <c r="R96" s="63">
        <v>40676</v>
      </c>
      <c r="S96" s="57">
        <v>21</v>
      </c>
    </row>
    <row r="97" spans="1:19" x14ac:dyDescent="0.25">
      <c r="A97" s="57" t="s">
        <v>38</v>
      </c>
      <c r="B97" s="57">
        <v>2006</v>
      </c>
      <c r="C97" s="57" t="s">
        <v>36</v>
      </c>
      <c r="D97" s="57" t="s">
        <v>121</v>
      </c>
      <c r="E97" s="57" t="s">
        <v>23</v>
      </c>
      <c r="F97" s="57" t="s">
        <v>26</v>
      </c>
      <c r="G97" s="57" t="s">
        <v>24</v>
      </c>
      <c r="H97" s="58">
        <v>46185</v>
      </c>
      <c r="I97" s="59">
        <f t="shared" si="9"/>
        <v>0.4405032142380253</v>
      </c>
      <c r="J97" s="57" t="s">
        <v>20</v>
      </c>
      <c r="K97" s="58">
        <v>19471</v>
      </c>
      <c r="L97" s="59">
        <f t="shared" si="10"/>
        <v>0.65249153848731611</v>
      </c>
      <c r="M97" s="57" t="s">
        <v>20</v>
      </c>
      <c r="N97" s="58">
        <v>104846</v>
      </c>
      <c r="O97" s="58">
        <v>29841</v>
      </c>
      <c r="P97" s="59">
        <f t="shared" si="11"/>
        <v>0.71538256108959808</v>
      </c>
      <c r="Q97" s="63">
        <v>41796</v>
      </c>
      <c r="R97" s="63">
        <v>41817</v>
      </c>
      <c r="S97" s="57">
        <f>R97-Q97</f>
        <v>21</v>
      </c>
    </row>
    <row r="98" spans="1:19" x14ac:dyDescent="0.25">
      <c r="A98" s="57" t="s">
        <v>38</v>
      </c>
      <c r="B98" s="57">
        <v>2006</v>
      </c>
      <c r="C98" s="57" t="s">
        <v>54</v>
      </c>
      <c r="D98" s="57" t="s">
        <v>122</v>
      </c>
      <c r="E98" s="57" t="s">
        <v>23</v>
      </c>
      <c r="F98" s="57" t="s">
        <v>26</v>
      </c>
      <c r="G98" s="57" t="s">
        <v>19</v>
      </c>
      <c r="H98" s="58">
        <v>4159</v>
      </c>
      <c r="I98" s="59">
        <f t="shared" si="9"/>
        <v>0.37130613338094814</v>
      </c>
      <c r="J98" s="57" t="s">
        <v>20</v>
      </c>
      <c r="K98" s="58">
        <v>5021</v>
      </c>
      <c r="L98" s="59">
        <f t="shared" si="10"/>
        <v>0.67441235728676963</v>
      </c>
      <c r="M98" s="57" t="s">
        <v>20</v>
      </c>
      <c r="N98" s="58">
        <v>11201</v>
      </c>
      <c r="O98" s="58">
        <v>7445</v>
      </c>
      <c r="P98" s="59">
        <f t="shared" si="11"/>
        <v>0.33532720292830998</v>
      </c>
      <c r="Q98" s="63">
        <v>41796</v>
      </c>
      <c r="R98" s="63">
        <v>41817</v>
      </c>
      <c r="S98" s="57">
        <f>R98-Q98</f>
        <v>21</v>
      </c>
    </row>
    <row r="99" spans="1:19" x14ac:dyDescent="0.25">
      <c r="A99" s="57" t="s">
        <v>38</v>
      </c>
      <c r="B99" s="57">
        <v>2000</v>
      </c>
      <c r="C99" s="57" t="s">
        <v>36</v>
      </c>
      <c r="D99" s="57" t="s">
        <v>112</v>
      </c>
      <c r="E99" s="57" t="s">
        <v>23</v>
      </c>
      <c r="F99" s="57" t="s">
        <v>26</v>
      </c>
      <c r="G99" s="57" t="s">
        <v>24</v>
      </c>
      <c r="H99" s="58">
        <v>27457</v>
      </c>
      <c r="I99" s="59">
        <f t="shared" si="9"/>
        <v>0.36608357110477052</v>
      </c>
      <c r="J99" s="57" t="s">
        <v>20</v>
      </c>
      <c r="K99" s="58">
        <v>20358</v>
      </c>
      <c r="L99" s="59">
        <f t="shared" si="10"/>
        <v>0.66883500887049085</v>
      </c>
      <c r="M99" s="57" t="s">
        <v>20</v>
      </c>
      <c r="N99" s="58">
        <v>75002</v>
      </c>
      <c r="O99" s="58">
        <v>30438</v>
      </c>
      <c r="P99" s="59">
        <f t="shared" si="11"/>
        <v>0.59417082211141037</v>
      </c>
      <c r="Q99" s="65">
        <v>40616</v>
      </c>
      <c r="R99" s="65">
        <v>40637</v>
      </c>
      <c r="S99" s="57">
        <v>21</v>
      </c>
    </row>
    <row r="100" spans="1:19" x14ac:dyDescent="0.25">
      <c r="A100" s="57" t="s">
        <v>38</v>
      </c>
      <c r="B100" s="57">
        <v>1998</v>
      </c>
      <c r="C100" s="57" t="s">
        <v>56</v>
      </c>
      <c r="D100" s="57" t="s">
        <v>113</v>
      </c>
      <c r="E100" s="57" t="s">
        <v>17</v>
      </c>
      <c r="F100" s="57" t="s">
        <v>26</v>
      </c>
      <c r="G100" s="57" t="s">
        <v>19</v>
      </c>
      <c r="H100" s="58">
        <v>6967</v>
      </c>
      <c r="I100" s="59">
        <f t="shared" si="9"/>
        <v>0.21038804167295788</v>
      </c>
      <c r="J100" s="57" t="s">
        <v>20</v>
      </c>
      <c r="K100" s="58">
        <v>14889</v>
      </c>
      <c r="L100" s="59">
        <f t="shared" si="10"/>
        <v>0.55986312702113261</v>
      </c>
      <c r="M100" s="57" t="s">
        <v>20</v>
      </c>
      <c r="N100" s="58">
        <v>33115</v>
      </c>
      <c r="O100" s="58">
        <v>26594</v>
      </c>
      <c r="P100" s="59">
        <f t="shared" si="11"/>
        <v>0.19691982485278575</v>
      </c>
      <c r="Q100" s="65">
        <v>40696</v>
      </c>
      <c r="R100" s="65">
        <v>40717</v>
      </c>
      <c r="S100" s="57">
        <v>21</v>
      </c>
    </row>
    <row r="101" spans="1:19" x14ac:dyDescent="0.25">
      <c r="A101" s="57" t="s">
        <v>38</v>
      </c>
      <c r="B101" s="57">
        <v>1998</v>
      </c>
      <c r="C101" s="57" t="s">
        <v>33</v>
      </c>
      <c r="D101" s="57" t="s">
        <v>114</v>
      </c>
      <c r="E101" s="57" t="s">
        <v>17</v>
      </c>
      <c r="F101" s="57" t="s">
        <v>26</v>
      </c>
      <c r="G101" s="57" t="s">
        <v>19</v>
      </c>
      <c r="H101" s="58">
        <v>1875</v>
      </c>
      <c r="I101" s="59">
        <f t="shared" si="9"/>
        <v>0.45620437956204379</v>
      </c>
      <c r="J101" s="57" t="s">
        <v>20</v>
      </c>
      <c r="K101" s="58">
        <v>1853</v>
      </c>
      <c r="L101" s="59">
        <f t="shared" si="10"/>
        <v>0.52776986613500432</v>
      </c>
      <c r="M101" s="57" t="s">
        <v>20</v>
      </c>
      <c r="N101" s="58">
        <v>4110</v>
      </c>
      <c r="O101" s="58">
        <v>3511</v>
      </c>
      <c r="P101" s="59">
        <f t="shared" si="11"/>
        <v>0.14574209245742092</v>
      </c>
      <c r="Q101" s="65">
        <v>40696</v>
      </c>
      <c r="R101" s="65">
        <v>40717</v>
      </c>
      <c r="S101" s="57">
        <v>21</v>
      </c>
    </row>
    <row r="102" spans="1:19" x14ac:dyDescent="0.25">
      <c r="A102" s="57" t="s">
        <v>38</v>
      </c>
      <c r="B102" s="57">
        <v>1996</v>
      </c>
      <c r="C102" s="57" t="s">
        <v>242</v>
      </c>
      <c r="D102" s="57" t="s">
        <v>117</v>
      </c>
      <c r="E102" s="57" t="s">
        <v>17</v>
      </c>
      <c r="F102" s="57" t="s">
        <v>26</v>
      </c>
      <c r="G102" s="57" t="s">
        <v>19</v>
      </c>
      <c r="H102" s="58">
        <v>15293</v>
      </c>
      <c r="I102" s="59">
        <f t="shared" si="9"/>
        <v>0.26961320122703714</v>
      </c>
      <c r="J102" s="57" t="s">
        <v>20</v>
      </c>
      <c r="K102" s="58">
        <v>23947</v>
      </c>
      <c r="L102" s="59">
        <f t="shared" si="10"/>
        <v>0.56460131088791432</v>
      </c>
      <c r="M102" s="57" t="s">
        <v>21</v>
      </c>
      <c r="N102" s="58">
        <v>56722</v>
      </c>
      <c r="O102" s="58">
        <v>42414</v>
      </c>
      <c r="P102" s="59">
        <f t="shared" si="11"/>
        <v>0.25224780508444694</v>
      </c>
      <c r="Q102" s="63">
        <v>40614</v>
      </c>
      <c r="R102" s="63">
        <v>40635</v>
      </c>
      <c r="S102" s="57">
        <v>21</v>
      </c>
    </row>
    <row r="103" spans="1:19" x14ac:dyDescent="0.25">
      <c r="A103" s="57" t="s">
        <v>38</v>
      </c>
      <c r="B103" s="57">
        <v>1996</v>
      </c>
      <c r="C103" s="57" t="s">
        <v>54</v>
      </c>
      <c r="D103" s="57" t="s">
        <v>115</v>
      </c>
      <c r="E103" s="57" t="s">
        <v>23</v>
      </c>
      <c r="F103" s="57" t="s">
        <v>26</v>
      </c>
      <c r="G103" s="57" t="s">
        <v>49</v>
      </c>
      <c r="H103" s="58">
        <v>6796</v>
      </c>
      <c r="I103" s="59">
        <f t="shared" ref="I103:I134" si="12">H103/N103</f>
        <v>0.46112091192834848</v>
      </c>
      <c r="J103" s="57" t="s">
        <v>20</v>
      </c>
      <c r="K103" s="58">
        <v>4360</v>
      </c>
      <c r="L103" s="59">
        <f t="shared" ref="L103:L134" si="13">K103/O103</f>
        <v>0.54134591507325558</v>
      </c>
      <c r="M103" s="57" t="s">
        <v>20</v>
      </c>
      <c r="N103" s="58">
        <v>14738</v>
      </c>
      <c r="O103" s="58">
        <v>8054</v>
      </c>
      <c r="P103" s="59">
        <f t="shared" ref="P103:P134" si="14">(N103-O103)/N103</f>
        <v>0.45352150902429095</v>
      </c>
      <c r="Q103" s="63">
        <v>40614</v>
      </c>
      <c r="R103" s="63">
        <v>40635</v>
      </c>
      <c r="S103" s="57">
        <v>21</v>
      </c>
    </row>
    <row r="104" spans="1:19" x14ac:dyDescent="0.25">
      <c r="A104" s="57" t="s">
        <v>38</v>
      </c>
      <c r="B104" s="57">
        <v>1994</v>
      </c>
      <c r="C104" s="57" t="s">
        <v>36</v>
      </c>
      <c r="D104" s="57" t="s">
        <v>118</v>
      </c>
      <c r="E104" s="29" t="s">
        <v>23</v>
      </c>
      <c r="F104" s="57" t="s">
        <v>26</v>
      </c>
      <c r="G104" s="29" t="s">
        <v>49</v>
      </c>
      <c r="H104" s="58">
        <v>62963</v>
      </c>
      <c r="I104" s="59">
        <f t="shared" si="12"/>
        <v>0.46693215864257959</v>
      </c>
      <c r="J104" s="29" t="s">
        <v>20</v>
      </c>
      <c r="K104" s="58">
        <v>49137</v>
      </c>
      <c r="L104" s="59">
        <f t="shared" si="13"/>
        <v>0.63431227005744528</v>
      </c>
      <c r="M104" s="29" t="s">
        <v>20</v>
      </c>
      <c r="N104" s="58">
        <f>62963+38976+17873+7843+7189</f>
        <v>134844</v>
      </c>
      <c r="O104" s="58">
        <f>49137+28328</f>
        <v>77465</v>
      </c>
      <c r="P104" s="59">
        <f t="shared" si="14"/>
        <v>0.42552134318175078</v>
      </c>
      <c r="Q104" s="65">
        <v>34492</v>
      </c>
      <c r="R104" s="65">
        <v>34513</v>
      </c>
      <c r="S104" s="29">
        <f>R104-Q104</f>
        <v>21</v>
      </c>
    </row>
    <row r="105" spans="1:19" x14ac:dyDescent="0.25">
      <c r="A105" s="57" t="s">
        <v>38</v>
      </c>
      <c r="B105" s="57">
        <v>1994</v>
      </c>
      <c r="C105" s="57" t="s">
        <v>54</v>
      </c>
      <c r="D105" s="57" t="s">
        <v>120</v>
      </c>
      <c r="E105" s="57" t="s">
        <v>17</v>
      </c>
      <c r="F105" s="57" t="s">
        <v>26</v>
      </c>
      <c r="G105" s="29" t="s">
        <v>49</v>
      </c>
      <c r="H105" s="58">
        <v>7156</v>
      </c>
      <c r="I105" s="59">
        <f t="shared" si="12"/>
        <v>0.2662103344369629</v>
      </c>
      <c r="J105" s="29" t="s">
        <v>20</v>
      </c>
      <c r="K105" s="58">
        <v>11905</v>
      </c>
      <c r="L105" s="59">
        <f t="shared" si="13"/>
        <v>0.53071504992867335</v>
      </c>
      <c r="M105" s="29" t="s">
        <v>21</v>
      </c>
      <c r="N105" s="58">
        <f>7156+5208+4606+4602+4162+1147</f>
        <v>26881</v>
      </c>
      <c r="O105" s="58">
        <f>11905+10527</f>
        <v>22432</v>
      </c>
      <c r="P105" s="59">
        <f t="shared" si="14"/>
        <v>0.16550723559391392</v>
      </c>
      <c r="Q105" s="65">
        <v>34492</v>
      </c>
      <c r="R105" s="65">
        <v>34513</v>
      </c>
      <c r="S105" s="29">
        <f>R105-Q105</f>
        <v>21</v>
      </c>
    </row>
    <row r="106" spans="1:19" x14ac:dyDescent="0.25">
      <c r="A106" s="57" t="s">
        <v>38</v>
      </c>
      <c r="B106" s="57">
        <v>1994</v>
      </c>
      <c r="C106" s="57" t="s">
        <v>54</v>
      </c>
      <c r="D106" s="57" t="s">
        <v>119</v>
      </c>
      <c r="E106" s="29" t="s">
        <v>23</v>
      </c>
      <c r="F106" s="57" t="s">
        <v>26</v>
      </c>
      <c r="G106" s="29" t="s">
        <v>49</v>
      </c>
      <c r="H106" s="58">
        <v>13600</v>
      </c>
      <c r="I106" s="59">
        <f t="shared" si="12"/>
        <v>0.40017654847726936</v>
      </c>
      <c r="J106" s="29" t="s">
        <v>20</v>
      </c>
      <c r="K106" s="58">
        <v>17052</v>
      </c>
      <c r="L106" s="59">
        <f t="shared" si="13"/>
        <v>0.56444885799404165</v>
      </c>
      <c r="M106" s="29" t="s">
        <v>20</v>
      </c>
      <c r="N106" s="58">
        <f>13600+11471+8914</f>
        <v>33985</v>
      </c>
      <c r="O106" s="58">
        <f>17052+13158</f>
        <v>30210</v>
      </c>
      <c r="P106" s="59">
        <f t="shared" si="14"/>
        <v>0.11107841694865382</v>
      </c>
      <c r="Q106" s="65">
        <v>34492</v>
      </c>
      <c r="R106" s="65">
        <v>34513</v>
      </c>
      <c r="S106" s="29">
        <f>R106-Q106</f>
        <v>21</v>
      </c>
    </row>
    <row r="107" spans="1:19" x14ac:dyDescent="0.25">
      <c r="A107" s="57" t="s">
        <v>43</v>
      </c>
      <c r="B107" s="57">
        <v>2002</v>
      </c>
      <c r="C107" s="57" t="s">
        <v>36</v>
      </c>
      <c r="D107" s="57" t="s">
        <v>143</v>
      </c>
      <c r="E107" s="57" t="s">
        <v>23</v>
      </c>
      <c r="F107" s="57" t="s">
        <v>26</v>
      </c>
      <c r="G107" s="57" t="s">
        <v>19</v>
      </c>
      <c r="H107" s="58">
        <v>170414</v>
      </c>
      <c r="I107" s="59">
        <f t="shared" si="12"/>
        <v>0.49197573811950218</v>
      </c>
      <c r="J107" s="57" t="s">
        <v>20</v>
      </c>
      <c r="K107" s="58">
        <v>146899</v>
      </c>
      <c r="L107" s="59">
        <f t="shared" si="13"/>
        <v>0.56945101292418376</v>
      </c>
      <c r="M107" s="57" t="s">
        <v>20</v>
      </c>
      <c r="N107" s="58">
        <v>346387</v>
      </c>
      <c r="O107" s="58">
        <v>257966</v>
      </c>
      <c r="P107" s="59">
        <f t="shared" si="14"/>
        <v>0.25526650826965214</v>
      </c>
      <c r="Q107" s="63">
        <v>40782</v>
      </c>
      <c r="R107" s="63">
        <v>40803</v>
      </c>
      <c r="S107" s="57">
        <v>21</v>
      </c>
    </row>
    <row r="108" spans="1:19" x14ac:dyDescent="0.25">
      <c r="A108" s="57" t="s">
        <v>43</v>
      </c>
      <c r="B108" s="57">
        <v>1998</v>
      </c>
      <c r="C108" s="57" t="s">
        <v>36</v>
      </c>
      <c r="D108" s="57" t="s">
        <v>145</v>
      </c>
      <c r="E108" s="57" t="s">
        <v>23</v>
      </c>
      <c r="F108" s="57" t="s">
        <v>26</v>
      </c>
      <c r="G108" s="57" t="s">
        <v>49</v>
      </c>
      <c r="H108" s="58">
        <v>120759</v>
      </c>
      <c r="I108" s="59">
        <f t="shared" si="12"/>
        <v>0.45879684508069662</v>
      </c>
      <c r="J108" s="57" t="s">
        <v>20</v>
      </c>
      <c r="K108" s="58">
        <v>117442</v>
      </c>
      <c r="L108" s="59">
        <f t="shared" si="13"/>
        <v>0.75158550867470031</v>
      </c>
      <c r="M108" s="57" t="s">
        <v>20</v>
      </c>
      <c r="N108" s="58">
        <v>263208</v>
      </c>
      <c r="O108" s="58">
        <v>156259</v>
      </c>
      <c r="P108" s="59">
        <f t="shared" si="14"/>
        <v>0.40632883498981792</v>
      </c>
      <c r="Q108" s="65">
        <v>40780</v>
      </c>
      <c r="R108" s="65">
        <v>40801</v>
      </c>
      <c r="S108" s="57">
        <v>21</v>
      </c>
    </row>
    <row r="109" spans="1:19" x14ac:dyDescent="0.25">
      <c r="A109" s="57" t="s">
        <v>43</v>
      </c>
      <c r="B109" s="57">
        <v>1998</v>
      </c>
      <c r="C109" s="57" t="s">
        <v>77</v>
      </c>
      <c r="D109" s="57" t="s">
        <v>146</v>
      </c>
      <c r="E109" s="57" t="s">
        <v>23</v>
      </c>
      <c r="F109" s="57" t="s">
        <v>26</v>
      </c>
      <c r="G109" s="57" t="s">
        <v>49</v>
      </c>
      <c r="H109" s="58">
        <v>19846</v>
      </c>
      <c r="I109" s="59">
        <f t="shared" si="12"/>
        <v>0.3117744089231011</v>
      </c>
      <c r="J109" s="57" t="s">
        <v>20</v>
      </c>
      <c r="K109" s="58">
        <v>19977</v>
      </c>
      <c r="L109" s="59">
        <f t="shared" si="13"/>
        <v>0.51518980812873938</v>
      </c>
      <c r="M109" s="57" t="s">
        <v>20</v>
      </c>
      <c r="N109" s="58">
        <v>63655</v>
      </c>
      <c r="O109" s="58">
        <v>38776</v>
      </c>
      <c r="P109" s="59">
        <f t="shared" si="14"/>
        <v>0.39084125363286465</v>
      </c>
      <c r="Q109" s="65">
        <v>40780</v>
      </c>
      <c r="R109" s="65">
        <v>40801</v>
      </c>
      <c r="S109" s="57">
        <v>21</v>
      </c>
    </row>
    <row r="110" spans="1:19" x14ac:dyDescent="0.25">
      <c r="A110" s="57" t="s">
        <v>43</v>
      </c>
      <c r="B110" s="57">
        <v>1998</v>
      </c>
      <c r="C110" s="57" t="s">
        <v>242</v>
      </c>
      <c r="D110" s="57" t="s">
        <v>147</v>
      </c>
      <c r="E110" s="57" t="s">
        <v>23</v>
      </c>
      <c r="F110" s="57" t="s">
        <v>26</v>
      </c>
      <c r="G110" s="57" t="s">
        <v>19</v>
      </c>
      <c r="H110" s="58">
        <v>34382</v>
      </c>
      <c r="I110" s="59">
        <f t="shared" si="12"/>
        <v>0.3751445717403164</v>
      </c>
      <c r="J110" s="57" t="s">
        <v>20</v>
      </c>
      <c r="K110" s="58">
        <v>31274</v>
      </c>
      <c r="L110" s="59">
        <f t="shared" si="13"/>
        <v>0.52588743715212971</v>
      </c>
      <c r="M110" s="57" t="s">
        <v>20</v>
      </c>
      <c r="N110" s="58">
        <v>91650</v>
      </c>
      <c r="O110" s="58">
        <v>59469</v>
      </c>
      <c r="P110" s="59">
        <f t="shared" si="14"/>
        <v>0.35112929623567923</v>
      </c>
      <c r="Q110" s="65">
        <v>40780</v>
      </c>
      <c r="R110" s="65">
        <v>40801</v>
      </c>
      <c r="S110" s="57">
        <v>21</v>
      </c>
    </row>
    <row r="111" spans="1:19" x14ac:dyDescent="0.25">
      <c r="A111" s="57" t="s">
        <v>30</v>
      </c>
      <c r="B111" s="57">
        <v>1994</v>
      </c>
      <c r="C111" s="57" t="s">
        <v>178</v>
      </c>
      <c r="D111" s="57" t="s">
        <v>75</v>
      </c>
      <c r="E111" s="57" t="s">
        <v>17</v>
      </c>
      <c r="F111" s="57" t="s">
        <v>26</v>
      </c>
      <c r="G111" s="57" t="s">
        <v>19</v>
      </c>
      <c r="H111" s="58">
        <v>13969</v>
      </c>
      <c r="I111" s="59">
        <f t="shared" si="12"/>
        <v>0.23794436779259714</v>
      </c>
      <c r="J111" s="57" t="s">
        <v>20</v>
      </c>
      <c r="K111" s="58">
        <v>18739</v>
      </c>
      <c r="L111" s="59">
        <f t="shared" si="13"/>
        <v>0.54198120028922636</v>
      </c>
      <c r="M111" s="57" t="s">
        <v>21</v>
      </c>
      <c r="N111" s="58">
        <v>58707</v>
      </c>
      <c r="O111" s="58">
        <v>34575</v>
      </c>
      <c r="P111" s="59">
        <f t="shared" si="14"/>
        <v>0.41105830650518677</v>
      </c>
      <c r="Q111" s="65">
        <v>41525</v>
      </c>
      <c r="R111" s="65">
        <v>41551</v>
      </c>
      <c r="S111" s="57">
        <v>26</v>
      </c>
    </row>
    <row r="112" spans="1:19" x14ac:dyDescent="0.25">
      <c r="A112" s="57" t="s">
        <v>30</v>
      </c>
      <c r="B112" s="57">
        <v>1994</v>
      </c>
      <c r="C112" s="57" t="s">
        <v>36</v>
      </c>
      <c r="D112" s="57" t="s">
        <v>72</v>
      </c>
      <c r="E112" s="57" t="s">
        <v>23</v>
      </c>
      <c r="F112" s="57" t="s">
        <v>26</v>
      </c>
      <c r="G112" s="57" t="s">
        <v>19</v>
      </c>
      <c r="H112" s="58">
        <v>255605</v>
      </c>
      <c r="I112" s="59">
        <f t="shared" si="12"/>
        <v>0.33780560170115359</v>
      </c>
      <c r="J112" s="57" t="s">
        <v>20</v>
      </c>
      <c r="K112" s="58">
        <v>221424</v>
      </c>
      <c r="L112" s="59">
        <f t="shared" si="13"/>
        <v>0.58086044071353615</v>
      </c>
      <c r="M112" s="57" t="s">
        <v>20</v>
      </c>
      <c r="N112" s="58">
        <v>756663</v>
      </c>
      <c r="O112" s="58">
        <v>381200</v>
      </c>
      <c r="P112" s="59">
        <f t="shared" si="14"/>
        <v>0.49620901246658022</v>
      </c>
      <c r="Q112" s="65">
        <v>41525</v>
      </c>
      <c r="R112" s="65">
        <v>41551</v>
      </c>
      <c r="S112" s="57">
        <v>26</v>
      </c>
    </row>
    <row r="113" spans="1:19" x14ac:dyDescent="0.25">
      <c r="A113" s="57" t="s">
        <v>30</v>
      </c>
      <c r="B113" s="57">
        <v>1994</v>
      </c>
      <c r="C113" s="57" t="s">
        <v>238</v>
      </c>
      <c r="D113" s="57" t="s">
        <v>73</v>
      </c>
      <c r="E113" s="57" t="s">
        <v>23</v>
      </c>
      <c r="F113" s="57" t="s">
        <v>26</v>
      </c>
      <c r="G113" s="57" t="s">
        <v>49</v>
      </c>
      <c r="H113" s="58">
        <v>12983</v>
      </c>
      <c r="I113" s="59">
        <f t="shared" si="12"/>
        <v>0.36269415577159458</v>
      </c>
      <c r="J113" s="57" t="s">
        <v>20</v>
      </c>
      <c r="K113" s="58">
        <v>10795</v>
      </c>
      <c r="L113" s="59">
        <f t="shared" si="13"/>
        <v>0.65595187458224469</v>
      </c>
      <c r="M113" s="57" t="s">
        <v>20</v>
      </c>
      <c r="N113" s="58">
        <v>35796</v>
      </c>
      <c r="O113" s="58">
        <v>16457</v>
      </c>
      <c r="P113" s="59">
        <f t="shared" si="14"/>
        <v>0.54025589451335343</v>
      </c>
      <c r="Q113" s="65">
        <v>41525</v>
      </c>
      <c r="R113" s="65">
        <v>41551</v>
      </c>
      <c r="S113" s="57">
        <v>26</v>
      </c>
    </row>
    <row r="114" spans="1:19" x14ac:dyDescent="0.25">
      <c r="A114" s="62" t="s">
        <v>15</v>
      </c>
      <c r="B114" s="62">
        <v>2004</v>
      </c>
      <c r="C114" s="62" t="s">
        <v>33</v>
      </c>
      <c r="D114" s="62" t="s">
        <v>34</v>
      </c>
      <c r="E114" s="57" t="s">
        <v>17</v>
      </c>
      <c r="F114" s="57" t="s">
        <v>26</v>
      </c>
      <c r="G114" s="57" t="s">
        <v>19</v>
      </c>
      <c r="H114" s="58">
        <v>6742</v>
      </c>
      <c r="I114" s="59">
        <f t="shared" si="12"/>
        <v>0.45175556151165908</v>
      </c>
      <c r="J114" s="29" t="s">
        <v>20</v>
      </c>
      <c r="K114" s="58">
        <v>2371</v>
      </c>
      <c r="L114" s="59">
        <f t="shared" si="13"/>
        <v>0.52677182848255943</v>
      </c>
      <c r="M114" s="57" t="s">
        <v>20</v>
      </c>
      <c r="N114" s="58">
        <v>14924</v>
      </c>
      <c r="O114" s="58">
        <v>4501</v>
      </c>
      <c r="P114" s="59">
        <f t="shared" si="14"/>
        <v>0.69840525328330205</v>
      </c>
      <c r="Q114" s="63">
        <v>40695</v>
      </c>
      <c r="R114" s="63">
        <v>40723</v>
      </c>
      <c r="S114" s="62">
        <v>28</v>
      </c>
    </row>
    <row r="115" spans="1:19" x14ac:dyDescent="0.25">
      <c r="A115" s="61" t="s">
        <v>30</v>
      </c>
      <c r="B115" s="62">
        <v>1996</v>
      </c>
      <c r="C115" s="62" t="s">
        <v>275</v>
      </c>
      <c r="D115" s="62" t="s">
        <v>68</v>
      </c>
      <c r="E115" s="57" t="s">
        <v>23</v>
      </c>
      <c r="F115" s="57" t="s">
        <v>26</v>
      </c>
      <c r="G115" s="57" t="s">
        <v>19</v>
      </c>
      <c r="H115" s="58">
        <v>68588</v>
      </c>
      <c r="I115" s="59">
        <f t="shared" si="12"/>
        <v>0.48415628419157875</v>
      </c>
      <c r="J115" s="57" t="s">
        <v>20</v>
      </c>
      <c r="K115" s="58">
        <v>75587</v>
      </c>
      <c r="L115" s="59">
        <f t="shared" si="13"/>
        <v>0.64458827943784969</v>
      </c>
      <c r="M115" s="57" t="s">
        <v>21</v>
      </c>
      <c r="N115" s="58">
        <v>141665</v>
      </c>
      <c r="O115" s="58">
        <v>117264</v>
      </c>
      <c r="P115" s="59">
        <f t="shared" si="14"/>
        <v>0.17224437934563935</v>
      </c>
      <c r="Q115" s="65">
        <v>40789</v>
      </c>
      <c r="R115" s="65">
        <v>40817</v>
      </c>
      <c r="S115" s="62">
        <v>28</v>
      </c>
    </row>
    <row r="116" spans="1:19" x14ac:dyDescent="0.25">
      <c r="A116" s="61" t="s">
        <v>30</v>
      </c>
      <c r="B116" s="62">
        <v>1996</v>
      </c>
      <c r="C116" s="62" t="s">
        <v>275</v>
      </c>
      <c r="D116" s="62" t="s">
        <v>71</v>
      </c>
      <c r="E116" s="57" t="s">
        <v>17</v>
      </c>
      <c r="F116" s="57" t="s">
        <v>26</v>
      </c>
      <c r="G116" s="57" t="s">
        <v>49</v>
      </c>
      <c r="H116" s="58">
        <v>10961</v>
      </c>
      <c r="I116" s="59">
        <f t="shared" si="12"/>
        <v>0.47681398990777796</v>
      </c>
      <c r="J116" s="57" t="s">
        <v>20</v>
      </c>
      <c r="K116" s="58">
        <v>7803</v>
      </c>
      <c r="L116" s="59">
        <f t="shared" si="13"/>
        <v>0.50794167426116388</v>
      </c>
      <c r="M116" s="57" t="s">
        <v>20</v>
      </c>
      <c r="N116" s="58">
        <v>22988</v>
      </c>
      <c r="O116" s="58">
        <v>15362</v>
      </c>
      <c r="P116" s="59">
        <f t="shared" si="14"/>
        <v>0.33173829824256135</v>
      </c>
      <c r="Q116" s="65">
        <v>40789</v>
      </c>
      <c r="R116" s="65">
        <v>40817</v>
      </c>
      <c r="S116" s="62">
        <v>28</v>
      </c>
    </row>
    <row r="117" spans="1:19" x14ac:dyDescent="0.25">
      <c r="A117" s="61" t="s">
        <v>30</v>
      </c>
      <c r="B117" s="62">
        <v>1996</v>
      </c>
      <c r="C117" s="62" t="s">
        <v>278</v>
      </c>
      <c r="D117" s="62" t="s">
        <v>70</v>
      </c>
      <c r="E117" s="57" t="s">
        <v>23</v>
      </c>
      <c r="F117" s="57" t="s">
        <v>26</v>
      </c>
      <c r="G117" s="57" t="s">
        <v>19</v>
      </c>
      <c r="H117" s="58">
        <v>21142</v>
      </c>
      <c r="I117" s="59">
        <f t="shared" si="12"/>
        <v>0.47366416489302116</v>
      </c>
      <c r="J117" s="57" t="s">
        <v>20</v>
      </c>
      <c r="K117" s="58">
        <v>23439</v>
      </c>
      <c r="L117" s="59">
        <f t="shared" si="13"/>
        <v>0.65073988728171239</v>
      </c>
      <c r="M117" s="57" t="s">
        <v>21</v>
      </c>
      <c r="N117" s="58">
        <v>44635</v>
      </c>
      <c r="O117" s="58">
        <v>36019</v>
      </c>
      <c r="P117" s="59">
        <f t="shared" si="14"/>
        <v>0.19303237369777082</v>
      </c>
      <c r="Q117" s="65">
        <v>40789</v>
      </c>
      <c r="R117" s="65">
        <v>40817</v>
      </c>
      <c r="S117" s="62">
        <v>28</v>
      </c>
    </row>
    <row r="118" spans="1:19" x14ac:dyDescent="0.25">
      <c r="A118" s="82" t="s">
        <v>76</v>
      </c>
      <c r="B118" s="83">
        <v>1996</v>
      </c>
      <c r="C118" s="83" t="s">
        <v>36</v>
      </c>
      <c r="D118" s="83" t="s">
        <v>96</v>
      </c>
      <c r="E118" s="71" t="s">
        <v>17</v>
      </c>
      <c r="F118" s="71" t="s">
        <v>26</v>
      </c>
      <c r="G118" s="71" t="s">
        <v>19</v>
      </c>
      <c r="H118" s="72">
        <v>187177</v>
      </c>
      <c r="I118" s="73">
        <f t="shared" si="12"/>
        <v>0.41906393077431126</v>
      </c>
      <c r="J118" s="71" t="s">
        <v>20</v>
      </c>
      <c r="K118" s="72">
        <v>169240</v>
      </c>
      <c r="L118" s="73">
        <f t="shared" si="13"/>
        <v>0.52755610972568578</v>
      </c>
      <c r="M118" s="71" t="s">
        <v>20</v>
      </c>
      <c r="N118" s="72">
        <v>446655</v>
      </c>
      <c r="O118" s="72">
        <v>320800</v>
      </c>
      <c r="P118" s="73">
        <f t="shared" si="14"/>
        <v>0.28177228509699881</v>
      </c>
      <c r="Q118" s="74">
        <v>40733</v>
      </c>
      <c r="R118" s="74">
        <v>40761</v>
      </c>
      <c r="S118" s="83">
        <v>28</v>
      </c>
    </row>
    <row r="119" spans="1:19" x14ac:dyDescent="0.25">
      <c r="A119" s="76" t="s">
        <v>41</v>
      </c>
      <c r="B119" s="76">
        <v>1994</v>
      </c>
      <c r="C119" s="77" t="s">
        <v>288</v>
      </c>
      <c r="D119" s="77" t="s">
        <v>137</v>
      </c>
      <c r="E119" s="77" t="s">
        <v>17</v>
      </c>
      <c r="F119" s="77" t="s">
        <v>18</v>
      </c>
      <c r="G119" s="77" t="s">
        <v>19</v>
      </c>
      <c r="H119" s="78">
        <v>12173</v>
      </c>
      <c r="I119" s="79">
        <f t="shared" si="12"/>
        <v>0.34471724294169287</v>
      </c>
      <c r="J119" s="77" t="s">
        <v>20</v>
      </c>
      <c r="K119" s="78">
        <v>17713</v>
      </c>
      <c r="L119" s="79">
        <f t="shared" si="13"/>
        <v>0.68150513639336696</v>
      </c>
      <c r="M119" s="77" t="s">
        <v>21</v>
      </c>
      <c r="N119" s="78">
        <v>35313</v>
      </c>
      <c r="O119" s="78">
        <v>25991</v>
      </c>
      <c r="P119" s="79">
        <f t="shared" si="14"/>
        <v>0.26398210290827739</v>
      </c>
      <c r="Q119" s="97">
        <v>34457</v>
      </c>
      <c r="R119" s="97">
        <v>34485</v>
      </c>
      <c r="S119" s="76">
        <v>28</v>
      </c>
    </row>
    <row r="120" spans="1:19" x14ac:dyDescent="0.25">
      <c r="A120" s="82" t="s">
        <v>268</v>
      </c>
      <c r="B120" s="83">
        <v>2010</v>
      </c>
      <c r="C120" s="82" t="s">
        <v>269</v>
      </c>
      <c r="D120" s="82" t="s">
        <v>270</v>
      </c>
      <c r="E120" s="71" t="s">
        <v>17</v>
      </c>
      <c r="F120" s="71" t="s">
        <v>26</v>
      </c>
      <c r="G120" s="71" t="s">
        <v>19</v>
      </c>
      <c r="H120" s="72">
        <v>8161</v>
      </c>
      <c r="I120" s="73">
        <f t="shared" si="12"/>
        <v>0.33560883332647939</v>
      </c>
      <c r="J120" s="71" t="s">
        <v>20</v>
      </c>
      <c r="K120" s="72">
        <v>7492</v>
      </c>
      <c r="L120" s="73">
        <f t="shared" si="13"/>
        <v>0.67271257968932385</v>
      </c>
      <c r="M120" s="71" t="s">
        <v>20</v>
      </c>
      <c r="N120" s="72">
        <v>24317</v>
      </c>
      <c r="O120" s="72">
        <v>11137</v>
      </c>
      <c r="P120" s="73">
        <f t="shared" si="14"/>
        <v>0.54200764896985643</v>
      </c>
      <c r="Q120" s="74">
        <v>40751</v>
      </c>
      <c r="R120" s="74">
        <v>40779</v>
      </c>
      <c r="S120" s="83">
        <v>28</v>
      </c>
    </row>
    <row r="121" spans="1:19" x14ac:dyDescent="0.25">
      <c r="A121" s="86" t="s">
        <v>268</v>
      </c>
      <c r="B121" s="76">
        <v>2010</v>
      </c>
      <c r="C121" s="86" t="s">
        <v>271</v>
      </c>
      <c r="D121" s="86" t="s">
        <v>272</v>
      </c>
      <c r="E121" s="77" t="s">
        <v>17</v>
      </c>
      <c r="F121" s="77" t="s">
        <v>26</v>
      </c>
      <c r="G121" s="77" t="s">
        <v>19</v>
      </c>
      <c r="H121" s="78">
        <v>18760</v>
      </c>
      <c r="I121" s="79">
        <f t="shared" si="12"/>
        <v>0.33579751910788119</v>
      </c>
      <c r="J121" s="77" t="s">
        <v>20</v>
      </c>
      <c r="K121" s="78">
        <v>29817</v>
      </c>
      <c r="L121" s="79">
        <f t="shared" si="13"/>
        <v>0.652179618976793</v>
      </c>
      <c r="M121" s="77" t="s">
        <v>21</v>
      </c>
      <c r="N121" s="78">
        <v>55867</v>
      </c>
      <c r="O121" s="78">
        <v>45719</v>
      </c>
      <c r="P121" s="79">
        <f t="shared" si="14"/>
        <v>0.1816456942381012</v>
      </c>
      <c r="Q121" s="81">
        <v>40751</v>
      </c>
      <c r="R121" s="81">
        <v>40779</v>
      </c>
      <c r="S121" s="76">
        <v>28</v>
      </c>
    </row>
    <row r="122" spans="1:19" x14ac:dyDescent="0.25">
      <c r="A122" s="61" t="s">
        <v>43</v>
      </c>
      <c r="B122" s="62">
        <v>2006</v>
      </c>
      <c r="C122" s="61" t="s">
        <v>273</v>
      </c>
      <c r="D122" s="61" t="s">
        <v>142</v>
      </c>
      <c r="E122" s="57" t="s">
        <v>17</v>
      </c>
      <c r="F122" s="57" t="s">
        <v>18</v>
      </c>
      <c r="G122" s="57" t="s">
        <v>19</v>
      </c>
      <c r="H122" s="58">
        <v>16691</v>
      </c>
      <c r="I122" s="59">
        <f t="shared" si="12"/>
        <v>0.34566239360490403</v>
      </c>
      <c r="J122" s="57" t="s">
        <v>20</v>
      </c>
      <c r="K122" s="58">
        <v>26748</v>
      </c>
      <c r="L122" s="59">
        <f t="shared" si="13"/>
        <v>0.63059622321239128</v>
      </c>
      <c r="M122" s="57" t="s">
        <v>21</v>
      </c>
      <c r="N122" s="58">
        <v>48287</v>
      </c>
      <c r="O122" s="58">
        <v>42417</v>
      </c>
      <c r="P122" s="59">
        <f t="shared" si="14"/>
        <v>0.12156481040445669</v>
      </c>
      <c r="Q122" s="63">
        <v>40749</v>
      </c>
      <c r="R122" s="63">
        <v>40777</v>
      </c>
      <c r="S122" s="62">
        <v>28</v>
      </c>
    </row>
    <row r="123" spans="1:19" x14ac:dyDescent="0.25">
      <c r="A123" s="62" t="s">
        <v>43</v>
      </c>
      <c r="B123" s="62">
        <v>2000</v>
      </c>
      <c r="C123" s="62" t="s">
        <v>275</v>
      </c>
      <c r="D123" s="62" t="s">
        <v>144</v>
      </c>
      <c r="E123" s="57" t="s">
        <v>23</v>
      </c>
      <c r="F123" s="57" t="s">
        <v>26</v>
      </c>
      <c r="G123" s="57" t="s">
        <v>19</v>
      </c>
      <c r="H123" s="58">
        <v>39837</v>
      </c>
      <c r="I123" s="59">
        <f t="shared" si="12"/>
        <v>0.44886760563380279</v>
      </c>
      <c r="J123" s="57" t="s">
        <v>20</v>
      </c>
      <c r="K123" s="58">
        <v>35410</v>
      </c>
      <c r="L123" s="59">
        <f t="shared" si="13"/>
        <v>0.56754980686316936</v>
      </c>
      <c r="M123" s="57" t="s">
        <v>21</v>
      </c>
      <c r="N123" s="58">
        <v>88750</v>
      </c>
      <c r="O123" s="58">
        <v>62391</v>
      </c>
      <c r="P123" s="59">
        <f t="shared" si="14"/>
        <v>0.29700281690140845</v>
      </c>
      <c r="Q123" s="65">
        <v>40777</v>
      </c>
      <c r="R123" s="65">
        <v>40805</v>
      </c>
      <c r="S123" s="62">
        <v>28</v>
      </c>
    </row>
    <row r="124" spans="1:19" x14ac:dyDescent="0.25">
      <c r="A124" s="57" t="s">
        <v>43</v>
      </c>
      <c r="B124" s="57">
        <v>1994</v>
      </c>
      <c r="C124" s="57" t="s">
        <v>56</v>
      </c>
      <c r="D124" s="57" t="s">
        <v>150</v>
      </c>
      <c r="E124" s="57" t="s">
        <v>17</v>
      </c>
      <c r="F124" s="57" t="s">
        <v>26</v>
      </c>
      <c r="G124" s="57" t="s">
        <v>24</v>
      </c>
      <c r="H124" s="58">
        <v>12489</v>
      </c>
      <c r="I124" s="59">
        <f t="shared" si="12"/>
        <v>0.48745169977752623</v>
      </c>
      <c r="J124" s="57" t="s">
        <v>20</v>
      </c>
      <c r="K124" s="58">
        <v>11258</v>
      </c>
      <c r="L124" s="59">
        <f t="shared" si="13"/>
        <v>0.51739510087779772</v>
      </c>
      <c r="M124" s="57" t="s">
        <v>21</v>
      </c>
      <c r="N124" s="58">
        <v>25621</v>
      </c>
      <c r="O124" s="58">
        <v>21759</v>
      </c>
      <c r="P124" s="59">
        <f t="shared" si="14"/>
        <v>0.15073572460091331</v>
      </c>
      <c r="Q124" s="63">
        <v>41874</v>
      </c>
      <c r="R124" s="63">
        <v>41902</v>
      </c>
      <c r="S124" s="57">
        <f>R124-Q124</f>
        <v>28</v>
      </c>
    </row>
    <row r="125" spans="1:19" x14ac:dyDescent="0.25">
      <c r="A125" s="62" t="s">
        <v>47</v>
      </c>
      <c r="B125" s="62">
        <v>2002</v>
      </c>
      <c r="C125" s="62" t="s">
        <v>274</v>
      </c>
      <c r="D125" s="62" t="s">
        <v>202</v>
      </c>
      <c r="E125" s="57" t="s">
        <v>23</v>
      </c>
      <c r="F125" s="57" t="s">
        <v>26</v>
      </c>
      <c r="G125" s="57" t="s">
        <v>19</v>
      </c>
      <c r="H125" s="58">
        <v>7433</v>
      </c>
      <c r="I125" s="59">
        <f t="shared" si="12"/>
        <v>0.36063267187424192</v>
      </c>
      <c r="J125" s="57" t="s">
        <v>20</v>
      </c>
      <c r="K125" s="58">
        <v>9572</v>
      </c>
      <c r="L125" s="59">
        <f t="shared" si="13"/>
        <v>0.54299977308826863</v>
      </c>
      <c r="M125" s="57" t="s">
        <v>21</v>
      </c>
      <c r="N125" s="58">
        <v>20611</v>
      </c>
      <c r="O125" s="58">
        <v>17628</v>
      </c>
      <c r="P125" s="59">
        <f t="shared" si="14"/>
        <v>0.14472854301101354</v>
      </c>
      <c r="Q125" s="63">
        <v>40614</v>
      </c>
      <c r="R125" s="63">
        <v>40642</v>
      </c>
      <c r="S125" s="62">
        <v>28</v>
      </c>
    </row>
    <row r="126" spans="1:19" x14ac:dyDescent="0.25">
      <c r="A126" s="62" t="s">
        <v>47</v>
      </c>
      <c r="B126" s="62">
        <v>2000</v>
      </c>
      <c r="C126" s="62" t="s">
        <v>277</v>
      </c>
      <c r="D126" s="62" t="s">
        <v>208</v>
      </c>
      <c r="E126" s="57" t="s">
        <v>17</v>
      </c>
      <c r="F126" s="57" t="s">
        <v>26</v>
      </c>
      <c r="G126" s="57" t="s">
        <v>19</v>
      </c>
      <c r="H126" s="58">
        <v>5551</v>
      </c>
      <c r="I126" s="59">
        <f t="shared" si="12"/>
        <v>0.32861709685058016</v>
      </c>
      <c r="J126" s="57" t="s">
        <v>20</v>
      </c>
      <c r="K126" s="58">
        <v>2240</v>
      </c>
      <c r="L126" s="59">
        <f t="shared" si="13"/>
        <v>0.62032677928551649</v>
      </c>
      <c r="M126" s="57" t="s">
        <v>20</v>
      </c>
      <c r="N126" s="58">
        <v>16892</v>
      </c>
      <c r="O126" s="58">
        <v>3611</v>
      </c>
      <c r="P126" s="59">
        <f t="shared" si="14"/>
        <v>0.78623016812692403</v>
      </c>
      <c r="Q126" s="63">
        <v>40616</v>
      </c>
      <c r="R126" s="63">
        <v>40644</v>
      </c>
      <c r="S126" s="62">
        <v>28</v>
      </c>
    </row>
    <row r="127" spans="1:19" x14ac:dyDescent="0.25">
      <c r="A127" s="61" t="s">
        <v>47</v>
      </c>
      <c r="B127" s="62">
        <v>2000</v>
      </c>
      <c r="C127" s="61" t="s">
        <v>36</v>
      </c>
      <c r="D127" s="61" t="s">
        <v>205</v>
      </c>
      <c r="E127" s="57" t="s">
        <v>23</v>
      </c>
      <c r="F127" s="57" t="s">
        <v>26</v>
      </c>
      <c r="G127" s="57" t="s">
        <v>19</v>
      </c>
      <c r="H127" s="58">
        <v>220531</v>
      </c>
      <c r="I127" s="59">
        <f t="shared" si="12"/>
        <v>0.35682780179667073</v>
      </c>
      <c r="J127" s="57" t="s">
        <v>20</v>
      </c>
      <c r="K127" s="58">
        <v>143366</v>
      </c>
      <c r="L127" s="59">
        <f t="shared" si="13"/>
        <v>0.58433258610148764</v>
      </c>
      <c r="M127" s="57" t="s">
        <v>20</v>
      </c>
      <c r="N127" s="58">
        <v>618032</v>
      </c>
      <c r="O127" s="58">
        <v>245350</v>
      </c>
      <c r="P127" s="59">
        <f t="shared" si="14"/>
        <v>0.60301408341315665</v>
      </c>
      <c r="Q127" s="63">
        <v>40616</v>
      </c>
      <c r="R127" s="63">
        <v>40644</v>
      </c>
      <c r="S127" s="62">
        <v>28</v>
      </c>
    </row>
    <row r="128" spans="1:19" x14ac:dyDescent="0.25">
      <c r="A128" s="62" t="s">
        <v>47</v>
      </c>
      <c r="B128" s="62">
        <v>2000</v>
      </c>
      <c r="C128" s="62" t="s">
        <v>276</v>
      </c>
      <c r="D128" s="62" t="s">
        <v>206</v>
      </c>
      <c r="E128" s="57" t="s">
        <v>17</v>
      </c>
      <c r="F128" s="57" t="s">
        <v>26</v>
      </c>
      <c r="G128" s="57" t="s">
        <v>19</v>
      </c>
      <c r="H128" s="58">
        <v>23894</v>
      </c>
      <c r="I128" s="59">
        <f t="shared" si="12"/>
        <v>0.37738888713396723</v>
      </c>
      <c r="J128" s="57" t="s">
        <v>20</v>
      </c>
      <c r="K128" s="58">
        <v>29968</v>
      </c>
      <c r="L128" s="59">
        <f t="shared" si="13"/>
        <v>0.59953986195858755</v>
      </c>
      <c r="M128" s="57" t="s">
        <v>21</v>
      </c>
      <c r="N128" s="58">
        <v>63314</v>
      </c>
      <c r="O128" s="58">
        <v>49985</v>
      </c>
      <c r="P128" s="59">
        <f t="shared" si="14"/>
        <v>0.21052215939602614</v>
      </c>
      <c r="Q128" s="63">
        <v>40616</v>
      </c>
      <c r="R128" s="63">
        <v>40644</v>
      </c>
      <c r="S128" s="62">
        <v>28</v>
      </c>
    </row>
    <row r="129" spans="1:19" x14ac:dyDescent="0.25">
      <c r="A129" s="62" t="s">
        <v>47</v>
      </c>
      <c r="B129" s="62">
        <v>1996</v>
      </c>
      <c r="C129" s="62" t="s">
        <v>281</v>
      </c>
      <c r="D129" s="62" t="s">
        <v>217</v>
      </c>
      <c r="E129" s="57" t="s">
        <v>23</v>
      </c>
      <c r="F129" s="57" t="s">
        <v>26</v>
      </c>
      <c r="G129" s="57" t="s">
        <v>49</v>
      </c>
      <c r="H129" s="58">
        <v>17837</v>
      </c>
      <c r="I129" s="59">
        <f t="shared" si="12"/>
        <v>0.39874365680817292</v>
      </c>
      <c r="J129" s="57" t="s">
        <v>20</v>
      </c>
      <c r="K129" s="58">
        <v>9384</v>
      </c>
      <c r="L129" s="59">
        <f t="shared" si="13"/>
        <v>0.50683229813664599</v>
      </c>
      <c r="M129" s="57" t="s">
        <v>20</v>
      </c>
      <c r="N129" s="58">
        <v>44733</v>
      </c>
      <c r="O129" s="58">
        <v>18515</v>
      </c>
      <c r="P129" s="59">
        <f t="shared" si="14"/>
        <v>0.58609974739006998</v>
      </c>
      <c r="Q129" s="65">
        <v>40614</v>
      </c>
      <c r="R129" s="65">
        <v>40642</v>
      </c>
      <c r="S129" s="62">
        <v>28</v>
      </c>
    </row>
    <row r="130" spans="1:19" x14ac:dyDescent="0.25">
      <c r="A130" s="61" t="s">
        <v>47</v>
      </c>
      <c r="B130" s="62">
        <v>1996</v>
      </c>
      <c r="C130" s="62" t="s">
        <v>39</v>
      </c>
      <c r="D130" s="62" t="s">
        <v>218</v>
      </c>
      <c r="E130" s="57" t="s">
        <v>17</v>
      </c>
      <c r="F130" s="57" t="s">
        <v>26</v>
      </c>
      <c r="G130" s="57" t="s">
        <v>49</v>
      </c>
      <c r="H130" s="58">
        <v>10133</v>
      </c>
      <c r="I130" s="59">
        <f t="shared" si="12"/>
        <v>0.46762656329318381</v>
      </c>
      <c r="J130" s="57" t="s">
        <v>20</v>
      </c>
      <c r="K130" s="58">
        <v>4403</v>
      </c>
      <c r="L130" s="59">
        <f t="shared" si="13"/>
        <v>0.54716043245930157</v>
      </c>
      <c r="M130" s="57" t="s">
        <v>20</v>
      </c>
      <c r="N130" s="58">
        <v>21669</v>
      </c>
      <c r="O130" s="58">
        <v>8047</v>
      </c>
      <c r="P130" s="59">
        <f t="shared" si="14"/>
        <v>0.62863999261617975</v>
      </c>
      <c r="Q130" s="65">
        <v>40614</v>
      </c>
      <c r="R130" s="65">
        <v>40642</v>
      </c>
      <c r="S130" s="62">
        <v>28</v>
      </c>
    </row>
    <row r="131" spans="1:19" x14ac:dyDescent="0.25">
      <c r="A131" s="62" t="s">
        <v>47</v>
      </c>
      <c r="B131" s="62">
        <v>1996</v>
      </c>
      <c r="C131" s="62" t="s">
        <v>283</v>
      </c>
      <c r="D131" s="62" t="s">
        <v>222</v>
      </c>
      <c r="E131" s="57" t="s">
        <v>17</v>
      </c>
      <c r="F131" s="57" t="s">
        <v>26</v>
      </c>
      <c r="G131" s="57" t="s">
        <v>49</v>
      </c>
      <c r="H131" s="58">
        <v>6274</v>
      </c>
      <c r="I131" s="59">
        <f t="shared" si="12"/>
        <v>0.3941697556072124</v>
      </c>
      <c r="J131" s="57" t="s">
        <v>20</v>
      </c>
      <c r="K131" s="58">
        <v>3432</v>
      </c>
      <c r="L131" s="59">
        <f t="shared" si="13"/>
        <v>0.56438085841144547</v>
      </c>
      <c r="M131" s="57" t="s">
        <v>20</v>
      </c>
      <c r="N131" s="58">
        <v>15917</v>
      </c>
      <c r="O131" s="58">
        <v>6081</v>
      </c>
      <c r="P131" s="59">
        <f t="shared" si="14"/>
        <v>0.61795564490796007</v>
      </c>
      <c r="Q131" s="65">
        <v>40614</v>
      </c>
      <c r="R131" s="65">
        <v>40642</v>
      </c>
      <c r="S131" s="62">
        <v>28</v>
      </c>
    </row>
    <row r="132" spans="1:19" x14ac:dyDescent="0.25">
      <c r="A132" s="61" t="s">
        <v>47</v>
      </c>
      <c r="B132" s="62">
        <v>1996</v>
      </c>
      <c r="C132" s="62" t="s">
        <v>282</v>
      </c>
      <c r="D132" s="62" t="s">
        <v>220</v>
      </c>
      <c r="E132" s="57" t="s">
        <v>17</v>
      </c>
      <c r="F132" s="57" t="s">
        <v>26</v>
      </c>
      <c r="G132" s="57" t="s">
        <v>49</v>
      </c>
      <c r="H132" s="58">
        <v>12981</v>
      </c>
      <c r="I132" s="59">
        <f t="shared" si="12"/>
        <v>0.45992772108843538</v>
      </c>
      <c r="J132" s="57" t="s">
        <v>20</v>
      </c>
      <c r="K132" s="58">
        <v>10655</v>
      </c>
      <c r="L132" s="59">
        <f t="shared" si="13"/>
        <v>0.70214168039538716</v>
      </c>
      <c r="M132" s="57" t="s">
        <v>20</v>
      </c>
      <c r="N132" s="58">
        <v>28224</v>
      </c>
      <c r="O132" s="58">
        <v>15175</v>
      </c>
      <c r="P132" s="59">
        <f t="shared" si="14"/>
        <v>0.46233701814058958</v>
      </c>
      <c r="Q132" s="65">
        <v>40614</v>
      </c>
      <c r="R132" s="65">
        <v>40642</v>
      </c>
      <c r="S132" s="62">
        <v>28</v>
      </c>
    </row>
    <row r="133" spans="1:19" x14ac:dyDescent="0.25">
      <c r="A133" s="61" t="s">
        <v>47</v>
      </c>
      <c r="B133" s="62">
        <v>1996</v>
      </c>
      <c r="C133" s="62" t="s">
        <v>39</v>
      </c>
      <c r="D133" s="62" t="s">
        <v>216</v>
      </c>
      <c r="E133" s="57" t="s">
        <v>23</v>
      </c>
      <c r="F133" s="57" t="s">
        <v>26</v>
      </c>
      <c r="G133" s="57" t="s">
        <v>19</v>
      </c>
      <c r="H133" s="58">
        <v>36142</v>
      </c>
      <c r="I133" s="59">
        <f t="shared" si="12"/>
        <v>0.42494003668344071</v>
      </c>
      <c r="J133" s="57" t="s">
        <v>20</v>
      </c>
      <c r="K133" s="58">
        <v>31659</v>
      </c>
      <c r="L133" s="59">
        <f t="shared" si="13"/>
        <v>0.55814322485102785</v>
      </c>
      <c r="M133" s="57" t="s">
        <v>21</v>
      </c>
      <c r="N133" s="58">
        <v>85052</v>
      </c>
      <c r="O133" s="58">
        <v>56722</v>
      </c>
      <c r="P133" s="59">
        <f t="shared" si="14"/>
        <v>0.33309034473028265</v>
      </c>
      <c r="Q133" s="65">
        <v>40614</v>
      </c>
      <c r="R133" s="65">
        <v>40642</v>
      </c>
      <c r="S133" s="62">
        <v>28</v>
      </c>
    </row>
    <row r="134" spans="1:19" x14ac:dyDescent="0.25">
      <c r="A134" s="62" t="s">
        <v>47</v>
      </c>
      <c r="B134" s="62">
        <v>1996</v>
      </c>
      <c r="C134" s="62" t="s">
        <v>279</v>
      </c>
      <c r="D134" s="62" t="s">
        <v>230</v>
      </c>
      <c r="E134" s="57" t="s">
        <v>23</v>
      </c>
      <c r="F134" s="57" t="s">
        <v>26</v>
      </c>
      <c r="G134" s="57" t="s">
        <v>211</v>
      </c>
      <c r="H134" s="58">
        <v>21726</v>
      </c>
      <c r="I134" s="59">
        <f t="shared" si="12"/>
        <v>0.34170585552287636</v>
      </c>
      <c r="J134" s="57" t="s">
        <v>20</v>
      </c>
      <c r="K134" s="58">
        <v>24940</v>
      </c>
      <c r="L134" s="59">
        <f t="shared" si="13"/>
        <v>0.52041817081568353</v>
      </c>
      <c r="M134" s="57" t="s">
        <v>21</v>
      </c>
      <c r="N134" s="58">
        <v>63581</v>
      </c>
      <c r="O134" s="58">
        <v>47923</v>
      </c>
      <c r="P134" s="59">
        <f t="shared" si="14"/>
        <v>0.24626853934351456</v>
      </c>
      <c r="Q134" s="65">
        <v>40614</v>
      </c>
      <c r="R134" s="65">
        <v>40642</v>
      </c>
      <c r="S134" s="62">
        <v>28</v>
      </c>
    </row>
    <row r="135" spans="1:19" x14ac:dyDescent="0.25">
      <c r="A135" s="62" t="s">
        <v>47</v>
      </c>
      <c r="B135" s="62">
        <v>1996</v>
      </c>
      <c r="C135" s="62" t="s">
        <v>280</v>
      </c>
      <c r="D135" s="62" t="s">
        <v>231</v>
      </c>
      <c r="E135" s="57" t="s">
        <v>23</v>
      </c>
      <c r="F135" s="57" t="s">
        <v>26</v>
      </c>
      <c r="G135" s="57" t="s">
        <v>211</v>
      </c>
      <c r="H135" s="58">
        <v>22119</v>
      </c>
      <c r="I135" s="59">
        <f t="shared" ref="I135:I166" si="15">H135/N135</f>
        <v>0.42450820458689187</v>
      </c>
      <c r="J135" s="57" t="s">
        <v>20</v>
      </c>
      <c r="K135" s="58">
        <v>21161</v>
      </c>
      <c r="L135" s="59">
        <f t="shared" ref="L135:L166" si="16">K135/O135</f>
        <v>0.51214966842538356</v>
      </c>
      <c r="M135" s="57" t="s">
        <v>21</v>
      </c>
      <c r="N135" s="58">
        <v>52105</v>
      </c>
      <c r="O135" s="58">
        <v>41318</v>
      </c>
      <c r="P135" s="59">
        <f t="shared" ref="P135:P166" si="17">(N135-O135)/N135</f>
        <v>0.20702427790039343</v>
      </c>
      <c r="Q135" s="65">
        <v>40614</v>
      </c>
      <c r="R135" s="65">
        <v>40642</v>
      </c>
      <c r="S135" s="62">
        <v>28</v>
      </c>
    </row>
    <row r="136" spans="1:19" x14ac:dyDescent="0.25">
      <c r="A136" s="61" t="s">
        <v>47</v>
      </c>
      <c r="B136" s="62">
        <v>1996</v>
      </c>
      <c r="C136" s="62" t="s">
        <v>36</v>
      </c>
      <c r="D136" s="62" t="s">
        <v>215</v>
      </c>
      <c r="E136" s="57" t="s">
        <v>23</v>
      </c>
      <c r="F136" s="57" t="s">
        <v>26</v>
      </c>
      <c r="G136" s="57" t="s">
        <v>211</v>
      </c>
      <c r="H136" s="58">
        <v>322218</v>
      </c>
      <c r="I136" s="59">
        <f t="shared" si="15"/>
        <v>0.36178944401840063</v>
      </c>
      <c r="J136" s="57" t="s">
        <v>20</v>
      </c>
      <c r="K136" s="58">
        <v>246614</v>
      </c>
      <c r="L136" s="59">
        <f t="shared" si="16"/>
        <v>0.51175878562757449</v>
      </c>
      <c r="M136" s="57" t="s">
        <v>20</v>
      </c>
      <c r="N136" s="58">
        <v>890623</v>
      </c>
      <c r="O136" s="58">
        <v>481895</v>
      </c>
      <c r="P136" s="59">
        <f t="shared" si="17"/>
        <v>0.4589236972321622</v>
      </c>
      <c r="Q136" s="65">
        <v>40614</v>
      </c>
      <c r="R136" s="65">
        <v>40642</v>
      </c>
      <c r="S136" s="62">
        <v>28</v>
      </c>
    </row>
    <row r="137" spans="1:19" x14ac:dyDescent="0.25">
      <c r="A137" s="64" t="s">
        <v>27</v>
      </c>
      <c r="B137" s="62">
        <v>2012</v>
      </c>
      <c r="C137" s="64" t="s">
        <v>56</v>
      </c>
      <c r="D137" s="64" t="s">
        <v>57</v>
      </c>
      <c r="E137" s="57" t="s">
        <v>23</v>
      </c>
      <c r="F137" s="57" t="s">
        <v>26</v>
      </c>
      <c r="G137" s="57" t="s">
        <v>19</v>
      </c>
      <c r="H137" s="58">
        <v>23848</v>
      </c>
      <c r="I137" s="59">
        <f t="shared" si="15"/>
        <v>0.43022857245945412</v>
      </c>
      <c r="J137" s="57" t="s">
        <v>20</v>
      </c>
      <c r="K137" s="58">
        <v>15266</v>
      </c>
      <c r="L137" s="59">
        <f t="shared" si="16"/>
        <v>0.60673264178689246</v>
      </c>
      <c r="M137" s="57" t="s">
        <v>20</v>
      </c>
      <c r="N137" s="58">
        <v>55431</v>
      </c>
      <c r="O137" s="58">
        <v>25161</v>
      </c>
      <c r="P137" s="59">
        <f t="shared" si="17"/>
        <v>0.54608432104778915</v>
      </c>
      <c r="Q137" s="63">
        <v>41416</v>
      </c>
      <c r="R137" s="63">
        <v>41447</v>
      </c>
      <c r="S137" s="62">
        <v>31</v>
      </c>
    </row>
    <row r="138" spans="1:19" x14ac:dyDescent="0.25">
      <c r="A138" s="64" t="s">
        <v>27</v>
      </c>
      <c r="B138" s="62">
        <v>2012</v>
      </c>
      <c r="C138" s="64" t="s">
        <v>54</v>
      </c>
      <c r="D138" s="64" t="s">
        <v>55</v>
      </c>
      <c r="E138" s="57" t="s">
        <v>23</v>
      </c>
      <c r="F138" s="57" t="s">
        <v>26</v>
      </c>
      <c r="G138" s="57" t="s">
        <v>19</v>
      </c>
      <c r="H138" s="58">
        <v>27936</v>
      </c>
      <c r="I138" s="59">
        <f t="shared" si="15"/>
        <v>0.49530158505017552</v>
      </c>
      <c r="J138" s="57" t="s">
        <v>20</v>
      </c>
      <c r="K138" s="58">
        <v>10028</v>
      </c>
      <c r="L138" s="59">
        <f t="shared" si="16"/>
        <v>0.50736149759676197</v>
      </c>
      <c r="M138" s="57" t="s">
        <v>20</v>
      </c>
      <c r="N138" s="58">
        <v>56402</v>
      </c>
      <c r="O138" s="58">
        <v>19765</v>
      </c>
      <c r="P138" s="59">
        <f t="shared" si="17"/>
        <v>0.64956916421403499</v>
      </c>
      <c r="Q138" s="63">
        <v>41416</v>
      </c>
      <c r="R138" s="63">
        <v>41447</v>
      </c>
      <c r="S138" s="62">
        <v>31</v>
      </c>
    </row>
    <row r="139" spans="1:19" x14ac:dyDescent="0.25">
      <c r="A139" s="61" t="s">
        <v>289</v>
      </c>
      <c r="B139" s="62">
        <v>2010</v>
      </c>
      <c r="C139" s="61" t="s">
        <v>290</v>
      </c>
      <c r="D139" s="61" t="s">
        <v>291</v>
      </c>
      <c r="E139" s="57" t="s">
        <v>17</v>
      </c>
      <c r="F139" s="57" t="s">
        <v>26</v>
      </c>
      <c r="G139" s="57" t="s">
        <v>19</v>
      </c>
      <c r="H139" s="58">
        <v>10396</v>
      </c>
      <c r="I139" s="59">
        <f t="shared" si="15"/>
        <v>0.49615806805708013</v>
      </c>
      <c r="J139" s="57" t="s">
        <v>20</v>
      </c>
      <c r="K139" s="58">
        <v>19657</v>
      </c>
      <c r="L139" s="59">
        <f t="shared" si="16"/>
        <v>0.65076474872541878</v>
      </c>
      <c r="M139" s="57" t="s">
        <v>21</v>
      </c>
      <c r="N139" s="58">
        <v>20953</v>
      </c>
      <c r="O139" s="58">
        <v>30206</v>
      </c>
      <c r="P139" s="59">
        <f t="shared" si="17"/>
        <v>-0.44160740705388252</v>
      </c>
      <c r="Q139" s="98">
        <v>40783</v>
      </c>
      <c r="R139" s="98">
        <v>40818</v>
      </c>
      <c r="S139" s="100">
        <v>35</v>
      </c>
    </row>
    <row r="140" spans="1:19" x14ac:dyDescent="0.25">
      <c r="A140" s="83" t="s">
        <v>47</v>
      </c>
      <c r="B140" s="83">
        <v>2008</v>
      </c>
      <c r="C140" s="82" t="s">
        <v>292</v>
      </c>
      <c r="D140" s="82" t="s">
        <v>193</v>
      </c>
      <c r="E140" s="71" t="s">
        <v>23</v>
      </c>
      <c r="F140" s="71" t="s">
        <v>26</v>
      </c>
      <c r="G140" s="71" t="s">
        <v>19</v>
      </c>
      <c r="H140" s="72">
        <v>20043</v>
      </c>
      <c r="I140" s="73">
        <f t="shared" si="15"/>
        <v>0.4486200953510755</v>
      </c>
      <c r="J140" s="71" t="s">
        <v>20</v>
      </c>
      <c r="K140" s="72">
        <v>1981</v>
      </c>
      <c r="L140" s="73">
        <f t="shared" si="16"/>
        <v>0.72457937088515001</v>
      </c>
      <c r="M140" s="71" t="s">
        <v>20</v>
      </c>
      <c r="N140" s="72">
        <v>44677</v>
      </c>
      <c r="O140" s="72">
        <v>2734</v>
      </c>
      <c r="P140" s="73">
        <f t="shared" si="17"/>
        <v>0.93880520178167737</v>
      </c>
      <c r="Q140" s="74">
        <v>40606</v>
      </c>
      <c r="R140" s="74">
        <v>40641</v>
      </c>
      <c r="S140" s="83">
        <v>35</v>
      </c>
    </row>
    <row r="141" spans="1:19" x14ac:dyDescent="0.25">
      <c r="A141" s="86" t="s">
        <v>47</v>
      </c>
      <c r="B141" s="76">
        <v>2006</v>
      </c>
      <c r="C141" s="86" t="s">
        <v>36</v>
      </c>
      <c r="D141" s="86" t="s">
        <v>229</v>
      </c>
      <c r="E141" s="77" t="s">
        <v>23</v>
      </c>
      <c r="F141" s="77" t="s">
        <v>18</v>
      </c>
      <c r="G141" s="77" t="s">
        <v>19</v>
      </c>
      <c r="H141" s="78">
        <v>215776</v>
      </c>
      <c r="I141" s="79">
        <f t="shared" si="15"/>
        <v>0.43087552542508262</v>
      </c>
      <c r="J141" s="77" t="s">
        <v>20</v>
      </c>
      <c r="K141" s="78">
        <v>124663</v>
      </c>
      <c r="L141" s="79">
        <f t="shared" si="16"/>
        <v>0.60150444869048303</v>
      </c>
      <c r="M141" s="77" t="s">
        <v>20</v>
      </c>
      <c r="N141" s="78">
        <v>500785</v>
      </c>
      <c r="O141" s="78">
        <v>207252</v>
      </c>
      <c r="P141" s="79">
        <f t="shared" si="17"/>
        <v>0.58614575117066203</v>
      </c>
      <c r="Q141" s="81">
        <v>40609</v>
      </c>
      <c r="R141" s="81">
        <v>40644</v>
      </c>
      <c r="S141" s="76">
        <v>35</v>
      </c>
    </row>
    <row r="142" spans="1:19" x14ac:dyDescent="0.25">
      <c r="A142" s="61" t="s">
        <v>47</v>
      </c>
      <c r="B142" s="62">
        <v>2006</v>
      </c>
      <c r="C142" s="61" t="s">
        <v>266</v>
      </c>
      <c r="D142" s="61" t="s">
        <v>194</v>
      </c>
      <c r="E142" s="57" t="s">
        <v>23</v>
      </c>
      <c r="F142" s="57" t="s">
        <v>26</v>
      </c>
      <c r="G142" s="57" t="s">
        <v>19</v>
      </c>
      <c r="H142" s="58">
        <v>3703</v>
      </c>
      <c r="I142" s="59">
        <f t="shared" si="15"/>
        <v>0.36739755928167478</v>
      </c>
      <c r="J142" s="57" t="s">
        <v>20</v>
      </c>
      <c r="K142" s="58">
        <v>2611</v>
      </c>
      <c r="L142" s="59">
        <f t="shared" si="16"/>
        <v>0.70777988614800758</v>
      </c>
      <c r="M142" s="57" t="s">
        <v>20</v>
      </c>
      <c r="N142" s="58">
        <v>10079</v>
      </c>
      <c r="O142" s="58">
        <v>3689</v>
      </c>
      <c r="P142" s="59">
        <f t="shared" si="17"/>
        <v>0.63399146740748091</v>
      </c>
      <c r="Q142" s="63">
        <v>40609</v>
      </c>
      <c r="R142" s="63">
        <v>40644</v>
      </c>
      <c r="S142" s="62">
        <v>35</v>
      </c>
    </row>
    <row r="143" spans="1:19" x14ac:dyDescent="0.25">
      <c r="A143" s="61" t="s">
        <v>47</v>
      </c>
      <c r="B143" s="62">
        <v>2006</v>
      </c>
      <c r="C143" s="61" t="s">
        <v>293</v>
      </c>
      <c r="D143" s="61" t="s">
        <v>195</v>
      </c>
      <c r="E143" s="57" t="s">
        <v>17</v>
      </c>
      <c r="F143" s="57" t="s">
        <v>26</v>
      </c>
      <c r="G143" s="57" t="s">
        <v>19</v>
      </c>
      <c r="H143" s="58">
        <v>1614</v>
      </c>
      <c r="I143" s="59">
        <f t="shared" si="15"/>
        <v>0.44511858797573084</v>
      </c>
      <c r="J143" s="57" t="s">
        <v>20</v>
      </c>
      <c r="K143" s="58">
        <v>1129</v>
      </c>
      <c r="L143" s="59">
        <f t="shared" si="16"/>
        <v>0.60829741379310343</v>
      </c>
      <c r="M143" s="57" t="s">
        <v>20</v>
      </c>
      <c r="N143" s="58">
        <v>3626</v>
      </c>
      <c r="O143" s="58">
        <v>1856</v>
      </c>
      <c r="P143" s="59">
        <f t="shared" si="17"/>
        <v>0.48814120242691672</v>
      </c>
      <c r="Q143" s="63">
        <v>40609</v>
      </c>
      <c r="R143" s="63">
        <v>40644</v>
      </c>
      <c r="S143" s="62">
        <v>35</v>
      </c>
    </row>
    <row r="144" spans="1:19" x14ac:dyDescent="0.25">
      <c r="A144" s="61" t="s">
        <v>47</v>
      </c>
      <c r="B144" s="62">
        <v>2004</v>
      </c>
      <c r="C144" s="62" t="s">
        <v>294</v>
      </c>
      <c r="D144" s="62" t="s">
        <v>199</v>
      </c>
      <c r="E144" s="57" t="s">
        <v>17</v>
      </c>
      <c r="F144" s="57" t="s">
        <v>18</v>
      </c>
      <c r="G144" s="57" t="s">
        <v>19</v>
      </c>
      <c r="H144" s="58">
        <v>15627</v>
      </c>
      <c r="I144" s="59">
        <f t="shared" si="15"/>
        <v>0.41258316612102652</v>
      </c>
      <c r="J144" s="57" t="s">
        <v>20</v>
      </c>
      <c r="K144" s="58">
        <v>16694</v>
      </c>
      <c r="L144" s="59">
        <f t="shared" si="16"/>
        <v>0.5490183181504259</v>
      </c>
      <c r="M144" s="57" t="s">
        <v>20</v>
      </c>
      <c r="N144" s="58">
        <v>37876</v>
      </c>
      <c r="O144" s="58">
        <v>30407</v>
      </c>
      <c r="P144" s="59">
        <f t="shared" si="17"/>
        <v>0.19719611363396347</v>
      </c>
      <c r="Q144" s="63">
        <v>40611</v>
      </c>
      <c r="R144" s="63">
        <v>40646</v>
      </c>
      <c r="S144" s="62">
        <v>35</v>
      </c>
    </row>
    <row r="145" spans="1:19" x14ac:dyDescent="0.25">
      <c r="A145" s="61" t="s">
        <v>47</v>
      </c>
      <c r="B145" s="62">
        <v>2004</v>
      </c>
      <c r="C145" s="62" t="s">
        <v>295</v>
      </c>
      <c r="D145" s="62" t="s">
        <v>200</v>
      </c>
      <c r="E145" s="57" t="s">
        <v>17</v>
      </c>
      <c r="F145" s="57" t="s">
        <v>26</v>
      </c>
      <c r="G145" s="57" t="s">
        <v>19</v>
      </c>
      <c r="H145" s="58">
        <v>4856</v>
      </c>
      <c r="I145" s="59">
        <f t="shared" si="15"/>
        <v>0.49080250656963814</v>
      </c>
      <c r="J145" s="57" t="s">
        <v>20</v>
      </c>
      <c r="K145" s="58">
        <v>1886</v>
      </c>
      <c r="L145" s="59">
        <f t="shared" si="16"/>
        <v>0.64368600682593857</v>
      </c>
      <c r="M145" s="57" t="s">
        <v>20</v>
      </c>
      <c r="N145" s="58">
        <v>9894</v>
      </c>
      <c r="O145" s="58">
        <v>2930</v>
      </c>
      <c r="P145" s="59">
        <f t="shared" si="17"/>
        <v>0.70386092581362447</v>
      </c>
      <c r="Q145" s="63">
        <v>40611</v>
      </c>
      <c r="R145" s="63">
        <v>40646</v>
      </c>
      <c r="S145" s="62">
        <v>35</v>
      </c>
    </row>
    <row r="146" spans="1:19" x14ac:dyDescent="0.25">
      <c r="A146" s="61" t="s">
        <v>47</v>
      </c>
      <c r="B146" s="62">
        <v>2004</v>
      </c>
      <c r="C146" s="62" t="s">
        <v>39</v>
      </c>
      <c r="D146" s="62" t="s">
        <v>196</v>
      </c>
      <c r="E146" s="57" t="s">
        <v>17</v>
      </c>
      <c r="F146" s="57" t="s">
        <v>26</v>
      </c>
      <c r="G146" s="57" t="s">
        <v>19</v>
      </c>
      <c r="H146" s="58">
        <v>19421</v>
      </c>
      <c r="I146" s="59">
        <f t="shared" si="15"/>
        <v>0.41734178575265929</v>
      </c>
      <c r="J146" s="57" t="s">
        <v>20</v>
      </c>
      <c r="K146" s="58">
        <v>16841</v>
      </c>
      <c r="L146" s="59">
        <f t="shared" si="16"/>
        <v>0.57167588852303197</v>
      </c>
      <c r="M146" s="57" t="s">
        <v>21</v>
      </c>
      <c r="N146" s="58">
        <v>46535</v>
      </c>
      <c r="O146" s="58">
        <v>29459</v>
      </c>
      <c r="P146" s="59">
        <f t="shared" si="17"/>
        <v>0.36694960782206942</v>
      </c>
      <c r="Q146" s="63">
        <v>40611</v>
      </c>
      <c r="R146" s="63">
        <v>40646</v>
      </c>
      <c r="S146" s="62">
        <v>35</v>
      </c>
    </row>
    <row r="147" spans="1:19" x14ac:dyDescent="0.25">
      <c r="A147" s="61" t="s">
        <v>47</v>
      </c>
      <c r="B147" s="62">
        <v>1998</v>
      </c>
      <c r="C147" s="62" t="s">
        <v>283</v>
      </c>
      <c r="D147" s="61" t="s">
        <v>210</v>
      </c>
      <c r="E147" s="57" t="s">
        <v>23</v>
      </c>
      <c r="F147" s="57" t="s">
        <v>26</v>
      </c>
      <c r="G147" s="57" t="s">
        <v>211</v>
      </c>
      <c r="H147" s="58">
        <v>9482</v>
      </c>
      <c r="I147" s="59">
        <f t="shared" si="15"/>
        <v>0.43946978123841307</v>
      </c>
      <c r="J147" s="57" t="s">
        <v>20</v>
      </c>
      <c r="K147" s="58">
        <v>13439</v>
      </c>
      <c r="L147" s="59">
        <f t="shared" si="16"/>
        <v>0.62137044571851308</v>
      </c>
      <c r="M147" s="57" t="s">
        <v>21</v>
      </c>
      <c r="N147" s="58">
        <v>21576</v>
      </c>
      <c r="O147" s="58">
        <v>21628</v>
      </c>
      <c r="P147" s="59">
        <f t="shared" si="17"/>
        <v>-2.410085279940675E-3</v>
      </c>
      <c r="Q147" s="63">
        <v>40612</v>
      </c>
      <c r="R147" s="63">
        <v>40647</v>
      </c>
      <c r="S147" s="62">
        <v>35</v>
      </c>
    </row>
    <row r="148" spans="1:19" x14ac:dyDescent="0.25">
      <c r="A148" s="61" t="s">
        <v>47</v>
      </c>
      <c r="B148" s="62">
        <v>1998</v>
      </c>
      <c r="C148" s="62" t="s">
        <v>281</v>
      </c>
      <c r="D148" s="61" t="s">
        <v>212</v>
      </c>
      <c r="E148" s="57" t="s">
        <v>23</v>
      </c>
      <c r="F148" s="57" t="s">
        <v>26</v>
      </c>
      <c r="G148" s="57" t="s">
        <v>49</v>
      </c>
      <c r="H148" s="58">
        <v>20686</v>
      </c>
      <c r="I148" s="59">
        <f t="shared" si="15"/>
        <v>0.44988147278223611</v>
      </c>
      <c r="J148" s="57" t="s">
        <v>20</v>
      </c>
      <c r="K148" s="58">
        <v>9172</v>
      </c>
      <c r="L148" s="59">
        <f t="shared" si="16"/>
        <v>0.52688419117647056</v>
      </c>
      <c r="M148" s="57" t="s">
        <v>20</v>
      </c>
      <c r="N148" s="58">
        <v>45981</v>
      </c>
      <c r="O148" s="58">
        <v>17408</v>
      </c>
      <c r="P148" s="59">
        <f t="shared" si="17"/>
        <v>0.62140884278288855</v>
      </c>
      <c r="Q148" s="63">
        <v>40612</v>
      </c>
      <c r="R148" s="63">
        <v>40647</v>
      </c>
      <c r="S148" s="62">
        <v>35</v>
      </c>
    </row>
    <row r="149" spans="1:19" x14ac:dyDescent="0.25">
      <c r="A149" s="82" t="s">
        <v>47</v>
      </c>
      <c r="B149" s="83">
        <v>1998</v>
      </c>
      <c r="C149" s="83" t="s">
        <v>274</v>
      </c>
      <c r="D149" s="82" t="s">
        <v>214</v>
      </c>
      <c r="E149" s="71" t="s">
        <v>17</v>
      </c>
      <c r="F149" s="71" t="s">
        <v>26</v>
      </c>
      <c r="G149" s="71" t="s">
        <v>211</v>
      </c>
      <c r="H149" s="72">
        <v>6673</v>
      </c>
      <c r="I149" s="73">
        <f t="shared" si="15"/>
        <v>0.47454131702460534</v>
      </c>
      <c r="J149" s="71" t="s">
        <v>20</v>
      </c>
      <c r="K149" s="72">
        <v>6057</v>
      </c>
      <c r="L149" s="73">
        <f t="shared" si="16"/>
        <v>0.60509490509490504</v>
      </c>
      <c r="M149" s="71" t="s">
        <v>20</v>
      </c>
      <c r="N149" s="72">
        <v>14062</v>
      </c>
      <c r="O149" s="72">
        <v>10010</v>
      </c>
      <c r="P149" s="73">
        <f t="shared" si="17"/>
        <v>0.288152467643294</v>
      </c>
      <c r="Q149" s="74">
        <v>40612</v>
      </c>
      <c r="R149" s="74">
        <v>40647</v>
      </c>
      <c r="S149" s="83">
        <v>35</v>
      </c>
    </row>
    <row r="150" spans="1:19" x14ac:dyDescent="0.25">
      <c r="A150" s="86" t="s">
        <v>47</v>
      </c>
      <c r="B150" s="76">
        <v>1998</v>
      </c>
      <c r="C150" s="76" t="s">
        <v>287</v>
      </c>
      <c r="D150" s="86" t="s">
        <v>209</v>
      </c>
      <c r="E150" s="77" t="s">
        <v>23</v>
      </c>
      <c r="F150" s="77" t="s">
        <v>26</v>
      </c>
      <c r="G150" s="77" t="s">
        <v>49</v>
      </c>
      <c r="H150" s="78">
        <v>18149</v>
      </c>
      <c r="I150" s="79">
        <f t="shared" si="15"/>
        <v>0.40117152961980546</v>
      </c>
      <c r="J150" s="77" t="s">
        <v>20</v>
      </c>
      <c r="K150" s="78">
        <v>15727</v>
      </c>
      <c r="L150" s="79">
        <f t="shared" si="16"/>
        <v>0.52363987480855034</v>
      </c>
      <c r="M150" s="77" t="s">
        <v>20</v>
      </c>
      <c r="N150" s="78">
        <v>45240</v>
      </c>
      <c r="O150" s="78">
        <v>30034</v>
      </c>
      <c r="P150" s="79">
        <f t="shared" si="17"/>
        <v>0.3361184792219275</v>
      </c>
      <c r="Q150" s="81">
        <v>40612</v>
      </c>
      <c r="R150" s="81">
        <v>40647</v>
      </c>
      <c r="S150" s="76">
        <v>35</v>
      </c>
    </row>
    <row r="151" spans="1:19" x14ac:dyDescent="0.25">
      <c r="A151" s="61" t="s">
        <v>47</v>
      </c>
      <c r="B151" s="62">
        <v>1998</v>
      </c>
      <c r="C151" s="62" t="s">
        <v>288</v>
      </c>
      <c r="D151" s="61" t="s">
        <v>213</v>
      </c>
      <c r="E151" s="57" t="s">
        <v>17</v>
      </c>
      <c r="F151" s="57" t="s">
        <v>26</v>
      </c>
      <c r="G151" s="57" t="s">
        <v>49</v>
      </c>
      <c r="H151" s="58">
        <v>5451</v>
      </c>
      <c r="I151" s="59">
        <f t="shared" si="15"/>
        <v>0.45199004975124379</v>
      </c>
      <c r="J151" s="57" t="s">
        <v>20</v>
      </c>
      <c r="K151" s="58">
        <v>2646</v>
      </c>
      <c r="L151" s="59">
        <f t="shared" si="16"/>
        <v>0.56261960450776105</v>
      </c>
      <c r="M151" s="57" t="s">
        <v>20</v>
      </c>
      <c r="N151" s="58">
        <v>12060</v>
      </c>
      <c r="O151" s="58">
        <v>4703</v>
      </c>
      <c r="P151" s="59">
        <f t="shared" si="17"/>
        <v>0.61003316749585401</v>
      </c>
      <c r="Q151" s="63">
        <v>40612</v>
      </c>
      <c r="R151" s="63">
        <v>40647</v>
      </c>
      <c r="S151" s="62">
        <v>35</v>
      </c>
    </row>
    <row r="152" spans="1:19" x14ac:dyDescent="0.25">
      <c r="A152" s="83" t="s">
        <v>47</v>
      </c>
      <c r="B152" s="83">
        <v>1994</v>
      </c>
      <c r="C152" s="83" t="s">
        <v>266</v>
      </c>
      <c r="D152" s="83" t="s">
        <v>225</v>
      </c>
      <c r="E152" s="71" t="s">
        <v>17</v>
      </c>
      <c r="F152" s="71" t="s">
        <v>18</v>
      </c>
      <c r="G152" s="71" t="s">
        <v>24</v>
      </c>
      <c r="H152" s="72">
        <v>7945</v>
      </c>
      <c r="I152" s="73">
        <f t="shared" si="15"/>
        <v>0.49821282999937294</v>
      </c>
      <c r="J152" s="71" t="s">
        <v>20</v>
      </c>
      <c r="K152" s="72">
        <v>5545</v>
      </c>
      <c r="L152" s="73">
        <f t="shared" si="16"/>
        <v>0.76864430274466311</v>
      </c>
      <c r="M152" s="71" t="s">
        <v>20</v>
      </c>
      <c r="N152" s="72">
        <v>15947</v>
      </c>
      <c r="O152" s="72">
        <v>7214</v>
      </c>
      <c r="P152" s="73">
        <f t="shared" si="17"/>
        <v>0.54762651282372865</v>
      </c>
      <c r="Q152" s="74">
        <v>40610</v>
      </c>
      <c r="R152" s="74">
        <v>40645</v>
      </c>
      <c r="S152" s="83">
        <v>35</v>
      </c>
    </row>
    <row r="153" spans="1:19" x14ac:dyDescent="0.25">
      <c r="A153" s="86" t="s">
        <v>15</v>
      </c>
      <c r="B153" s="76">
        <v>2008</v>
      </c>
      <c r="C153" s="86" t="s">
        <v>275</v>
      </c>
      <c r="D153" s="86" t="s">
        <v>28</v>
      </c>
      <c r="E153" s="77" t="s">
        <v>17</v>
      </c>
      <c r="F153" s="77" t="s">
        <v>26</v>
      </c>
      <c r="G153" s="77" t="s">
        <v>19</v>
      </c>
      <c r="H153" s="78">
        <v>20131</v>
      </c>
      <c r="I153" s="79">
        <f t="shared" si="15"/>
        <v>0.35482506389354013</v>
      </c>
      <c r="J153" s="77" t="s">
        <v>20</v>
      </c>
      <c r="K153" s="78">
        <v>24725</v>
      </c>
      <c r="L153" s="79">
        <f t="shared" si="16"/>
        <v>0.53112648221343872</v>
      </c>
      <c r="M153" s="77" t="s">
        <v>20</v>
      </c>
      <c r="N153" s="78">
        <v>56735</v>
      </c>
      <c r="O153" s="78">
        <v>46552</v>
      </c>
      <c r="P153" s="79">
        <f t="shared" si="17"/>
        <v>0.17948356393760465</v>
      </c>
      <c r="Q153" s="81">
        <v>40697</v>
      </c>
      <c r="R153" s="81">
        <v>40739</v>
      </c>
      <c r="S153" s="76">
        <v>42</v>
      </c>
    </row>
    <row r="154" spans="1:19" x14ac:dyDescent="0.25">
      <c r="A154" s="61" t="s">
        <v>15</v>
      </c>
      <c r="B154" s="62">
        <v>2008</v>
      </c>
      <c r="C154" s="61" t="s">
        <v>273</v>
      </c>
      <c r="D154" s="61" t="s">
        <v>31</v>
      </c>
      <c r="E154" s="57" t="s">
        <v>17</v>
      </c>
      <c r="F154" s="57" t="s">
        <v>26</v>
      </c>
      <c r="G154" s="57" t="s">
        <v>19</v>
      </c>
      <c r="H154" s="58">
        <v>18515</v>
      </c>
      <c r="I154" s="59">
        <f t="shared" si="15"/>
        <v>0.4879945178039588</v>
      </c>
      <c r="J154" s="57" t="s">
        <v>20</v>
      </c>
      <c r="K154" s="58">
        <v>16031</v>
      </c>
      <c r="L154" s="59">
        <f t="shared" si="16"/>
        <v>0.78733853936447129</v>
      </c>
      <c r="M154" s="57" t="s">
        <v>21</v>
      </c>
      <c r="N154" s="58">
        <v>37941</v>
      </c>
      <c r="O154" s="58">
        <v>20361</v>
      </c>
      <c r="P154" s="59">
        <f t="shared" si="17"/>
        <v>0.46335099233019689</v>
      </c>
      <c r="Q154" s="63">
        <v>40697</v>
      </c>
      <c r="R154" s="63">
        <v>40739</v>
      </c>
      <c r="S154" s="62">
        <v>42</v>
      </c>
    </row>
    <row r="155" spans="1:19" x14ac:dyDescent="0.25">
      <c r="A155" s="61" t="s">
        <v>297</v>
      </c>
      <c r="B155" s="62">
        <v>2010</v>
      </c>
      <c r="C155" s="61" t="s">
        <v>300</v>
      </c>
      <c r="D155" s="68" t="s">
        <v>301</v>
      </c>
      <c r="E155" s="57" t="s">
        <v>17</v>
      </c>
      <c r="F155" s="57" t="s">
        <v>26</v>
      </c>
      <c r="G155" s="57" t="s">
        <v>19</v>
      </c>
      <c r="H155" s="58">
        <v>21479</v>
      </c>
      <c r="I155" s="59">
        <f t="shared" si="15"/>
        <v>0.33044615384615383</v>
      </c>
      <c r="J155" s="57" t="s">
        <v>20</v>
      </c>
      <c r="K155" s="58">
        <v>21913</v>
      </c>
      <c r="L155" s="59">
        <f t="shared" si="16"/>
        <v>0.65133906013137943</v>
      </c>
      <c r="M155" s="57" t="s">
        <v>21</v>
      </c>
      <c r="N155" s="58">
        <v>65000</v>
      </c>
      <c r="O155" s="58">
        <v>33643</v>
      </c>
      <c r="P155" s="59">
        <f t="shared" si="17"/>
        <v>0.48241538461538463</v>
      </c>
      <c r="Q155" s="63">
        <v>40604</v>
      </c>
      <c r="R155" s="63">
        <v>40646</v>
      </c>
      <c r="S155" s="62">
        <v>42</v>
      </c>
    </row>
    <row r="156" spans="1:19" x14ac:dyDescent="0.25">
      <c r="A156" s="82" t="s">
        <v>297</v>
      </c>
      <c r="B156" s="83">
        <v>2010</v>
      </c>
      <c r="C156" s="89" t="s">
        <v>302</v>
      </c>
      <c r="D156" s="89" t="s">
        <v>303</v>
      </c>
      <c r="E156" s="71" t="s">
        <v>17</v>
      </c>
      <c r="F156" s="71" t="s">
        <v>26</v>
      </c>
      <c r="G156" s="71" t="s">
        <v>19</v>
      </c>
      <c r="H156" s="72">
        <v>3838</v>
      </c>
      <c r="I156" s="73">
        <f t="shared" si="15"/>
        <v>0.32459404600811909</v>
      </c>
      <c r="J156" s="71" t="s">
        <v>20</v>
      </c>
      <c r="K156" s="72">
        <v>2430</v>
      </c>
      <c r="L156" s="73">
        <f t="shared" si="16"/>
        <v>0.71744906997342783</v>
      </c>
      <c r="M156" s="71" t="s">
        <v>20</v>
      </c>
      <c r="N156" s="72">
        <v>11824</v>
      </c>
      <c r="O156" s="72">
        <v>3387</v>
      </c>
      <c r="P156" s="73">
        <f t="shared" si="17"/>
        <v>0.71354871447902568</v>
      </c>
      <c r="Q156" s="74">
        <v>40604</v>
      </c>
      <c r="R156" s="74">
        <v>40646</v>
      </c>
      <c r="S156" s="83">
        <v>42</v>
      </c>
    </row>
    <row r="157" spans="1:19" x14ac:dyDescent="0.25">
      <c r="A157" s="86" t="s">
        <v>297</v>
      </c>
      <c r="B157" s="76">
        <v>2010</v>
      </c>
      <c r="C157" s="86" t="s">
        <v>298</v>
      </c>
      <c r="D157" s="86" t="s">
        <v>299</v>
      </c>
      <c r="E157" s="77" t="s">
        <v>23</v>
      </c>
      <c r="F157" s="77" t="s">
        <v>26</v>
      </c>
      <c r="G157" s="77" t="s">
        <v>19</v>
      </c>
      <c r="H157" s="78">
        <v>6842</v>
      </c>
      <c r="I157" s="79">
        <f t="shared" si="15"/>
        <v>0.41587648918064674</v>
      </c>
      <c r="J157" s="77" t="s">
        <v>20</v>
      </c>
      <c r="K157" s="78">
        <v>1575</v>
      </c>
      <c r="L157" s="79">
        <f t="shared" si="16"/>
        <v>0.54611650485436891</v>
      </c>
      <c r="M157" s="77" t="s">
        <v>20</v>
      </c>
      <c r="N157" s="78">
        <v>16452</v>
      </c>
      <c r="O157" s="78">
        <v>2884</v>
      </c>
      <c r="P157" s="79">
        <f t="shared" si="17"/>
        <v>0.82470216387065398</v>
      </c>
      <c r="Q157" s="81">
        <v>40604</v>
      </c>
      <c r="R157" s="81">
        <v>40646</v>
      </c>
      <c r="S157" s="76">
        <v>42</v>
      </c>
    </row>
    <row r="158" spans="1:19" x14ac:dyDescent="0.25">
      <c r="A158" s="61" t="s">
        <v>297</v>
      </c>
      <c r="B158" s="62">
        <v>2010</v>
      </c>
      <c r="C158" s="68" t="s">
        <v>304</v>
      </c>
      <c r="D158" s="68" t="s">
        <v>305</v>
      </c>
      <c r="E158" s="57" t="s">
        <v>17</v>
      </c>
      <c r="F158" s="57" t="s">
        <v>26</v>
      </c>
      <c r="G158" s="57" t="s">
        <v>24</v>
      </c>
      <c r="H158" s="58">
        <v>3681</v>
      </c>
      <c r="I158" s="59">
        <f t="shared" si="15"/>
        <v>0.49515738498789347</v>
      </c>
      <c r="J158" s="57" t="s">
        <v>20</v>
      </c>
      <c r="K158" s="58">
        <v>2126</v>
      </c>
      <c r="L158" s="59">
        <f t="shared" si="16"/>
        <v>0.67513496348046997</v>
      </c>
      <c r="M158" s="57" t="s">
        <v>20</v>
      </c>
      <c r="N158" s="58">
        <v>7434</v>
      </c>
      <c r="O158" s="58">
        <v>3149</v>
      </c>
      <c r="P158" s="59">
        <f t="shared" si="17"/>
        <v>0.57640570352434761</v>
      </c>
      <c r="Q158" s="63">
        <v>40604</v>
      </c>
      <c r="R158" s="63">
        <v>40646</v>
      </c>
      <c r="S158" s="62">
        <v>42</v>
      </c>
    </row>
    <row r="159" spans="1:19" x14ac:dyDescent="0.25">
      <c r="A159" s="61" t="s">
        <v>312</v>
      </c>
      <c r="B159" s="62">
        <v>2010</v>
      </c>
      <c r="C159" s="61" t="s">
        <v>314</v>
      </c>
      <c r="D159" s="61" t="s">
        <v>316</v>
      </c>
      <c r="E159" s="57" t="s">
        <v>17</v>
      </c>
      <c r="F159" s="57" t="s">
        <v>26</v>
      </c>
      <c r="G159" s="57" t="s">
        <v>19</v>
      </c>
      <c r="H159" s="58">
        <v>6161</v>
      </c>
      <c r="I159" s="59">
        <f t="shared" si="15"/>
        <v>0.37587700567384541</v>
      </c>
      <c r="J159" s="57" t="s">
        <v>20</v>
      </c>
      <c r="K159" s="58">
        <v>11780</v>
      </c>
      <c r="L159" s="59">
        <f t="shared" si="16"/>
        <v>0.55755395683453235</v>
      </c>
      <c r="M159" s="57" t="s">
        <v>20</v>
      </c>
      <c r="N159" s="58">
        <v>16391</v>
      </c>
      <c r="O159" s="58">
        <v>21128</v>
      </c>
      <c r="P159" s="59">
        <f t="shared" si="17"/>
        <v>-0.28900006100909037</v>
      </c>
      <c r="Q159" s="63">
        <v>40695</v>
      </c>
      <c r="R159" s="63">
        <v>40737</v>
      </c>
      <c r="S159" s="62">
        <v>43</v>
      </c>
    </row>
    <row r="160" spans="1:19" x14ac:dyDescent="0.25">
      <c r="A160" s="61" t="s">
        <v>312</v>
      </c>
      <c r="B160" s="62">
        <v>2010</v>
      </c>
      <c r="C160" s="61" t="s">
        <v>314</v>
      </c>
      <c r="D160" s="61" t="s">
        <v>315</v>
      </c>
      <c r="E160" s="57" t="s">
        <v>23</v>
      </c>
      <c r="F160" s="57" t="s">
        <v>18</v>
      </c>
      <c r="G160" s="57" t="s">
        <v>24</v>
      </c>
      <c r="H160" s="58">
        <v>31489</v>
      </c>
      <c r="I160" s="59">
        <f t="shared" si="15"/>
        <v>0.36844753346438264</v>
      </c>
      <c r="J160" s="57" t="s">
        <v>20</v>
      </c>
      <c r="K160" s="58">
        <v>32333</v>
      </c>
      <c r="L160" s="59">
        <f t="shared" si="16"/>
        <v>0.54995577629609471</v>
      </c>
      <c r="M160" s="57" t="s">
        <v>21</v>
      </c>
      <c r="N160" s="58">
        <v>85464</v>
      </c>
      <c r="O160" s="58">
        <v>58792</v>
      </c>
      <c r="P160" s="59">
        <f t="shared" si="17"/>
        <v>0.31208462042497426</v>
      </c>
      <c r="Q160" s="63">
        <v>40695</v>
      </c>
      <c r="R160" s="63">
        <v>40737</v>
      </c>
      <c r="S160" s="62">
        <v>43</v>
      </c>
    </row>
    <row r="161" spans="1:23" x14ac:dyDescent="0.25">
      <c r="A161" s="61" t="s">
        <v>312</v>
      </c>
      <c r="B161" s="62">
        <v>2010</v>
      </c>
      <c r="C161" s="61" t="s">
        <v>269</v>
      </c>
      <c r="D161" s="61" t="s">
        <v>313</v>
      </c>
      <c r="E161" s="57" t="s">
        <v>17</v>
      </c>
      <c r="F161" s="57" t="s">
        <v>18</v>
      </c>
      <c r="G161" s="57" t="s">
        <v>19</v>
      </c>
      <c r="H161" s="58">
        <v>36266</v>
      </c>
      <c r="I161" s="59">
        <f t="shared" si="15"/>
        <v>0.48560563455718914</v>
      </c>
      <c r="J161" s="57" t="s">
        <v>20</v>
      </c>
      <c r="K161" s="58">
        <v>39157</v>
      </c>
      <c r="L161" s="59">
        <f t="shared" si="16"/>
        <v>0.60017166592584648</v>
      </c>
      <c r="M161" s="57" t="s">
        <v>21</v>
      </c>
      <c r="N161" s="58">
        <v>74682</v>
      </c>
      <c r="O161" s="58">
        <v>65243</v>
      </c>
      <c r="P161" s="59">
        <f t="shared" si="17"/>
        <v>0.12638922364157359</v>
      </c>
      <c r="Q161" s="63">
        <v>40695</v>
      </c>
      <c r="R161" s="63">
        <v>40737</v>
      </c>
      <c r="S161" s="62">
        <v>43</v>
      </c>
    </row>
    <row r="162" spans="1:23" x14ac:dyDescent="0.25">
      <c r="A162" s="61" t="s">
        <v>317</v>
      </c>
      <c r="B162" s="62">
        <v>2010</v>
      </c>
      <c r="C162" s="61" t="s">
        <v>320</v>
      </c>
      <c r="D162" s="61" t="s">
        <v>321</v>
      </c>
      <c r="E162" s="57" t="s">
        <v>17</v>
      </c>
      <c r="F162" s="57" t="s">
        <v>26</v>
      </c>
      <c r="G162" s="57" t="s">
        <v>24</v>
      </c>
      <c r="H162" s="58">
        <v>5873</v>
      </c>
      <c r="I162" s="59">
        <f t="shared" si="15"/>
        <v>0.32526583961010191</v>
      </c>
      <c r="J162" s="57" t="s">
        <v>20</v>
      </c>
      <c r="K162" s="58">
        <v>3789</v>
      </c>
      <c r="L162" s="59">
        <f t="shared" si="16"/>
        <v>0.58945239576851272</v>
      </c>
      <c r="M162" s="57" t="s">
        <v>20</v>
      </c>
      <c r="N162" s="58">
        <v>18056</v>
      </c>
      <c r="O162" s="58">
        <v>6428</v>
      </c>
      <c r="P162" s="59">
        <f t="shared" si="17"/>
        <v>0.64399645547186535</v>
      </c>
      <c r="Q162" s="63">
        <v>40667</v>
      </c>
      <c r="R162" s="63">
        <v>40716</v>
      </c>
      <c r="S162" s="62">
        <v>49</v>
      </c>
    </row>
    <row r="163" spans="1:23" x14ac:dyDescent="0.25">
      <c r="A163" s="61" t="s">
        <v>317</v>
      </c>
      <c r="B163" s="62">
        <v>2010</v>
      </c>
      <c r="C163" s="61" t="s">
        <v>318</v>
      </c>
      <c r="D163" s="61" t="s">
        <v>319</v>
      </c>
      <c r="E163" s="57" t="s">
        <v>23</v>
      </c>
      <c r="F163" s="57" t="s">
        <v>18</v>
      </c>
      <c r="G163" s="57" t="s">
        <v>19</v>
      </c>
      <c r="H163" s="58">
        <v>155007</v>
      </c>
      <c r="I163" s="59">
        <f t="shared" si="15"/>
        <v>0.36381154005032107</v>
      </c>
      <c r="J163" s="57" t="s">
        <v>20</v>
      </c>
      <c r="K163" s="58">
        <v>94672</v>
      </c>
      <c r="L163" s="59">
        <f t="shared" si="16"/>
        <v>0.59933401704207345</v>
      </c>
      <c r="M163" s="57" t="s">
        <v>20</v>
      </c>
      <c r="N163" s="58">
        <v>426064</v>
      </c>
      <c r="O163" s="58">
        <v>157962</v>
      </c>
      <c r="P163" s="59">
        <f t="shared" si="17"/>
        <v>0.62925288219610198</v>
      </c>
      <c r="Q163" s="63">
        <v>40667</v>
      </c>
      <c r="R163" s="63">
        <v>40716</v>
      </c>
      <c r="S163" s="62">
        <v>49</v>
      </c>
    </row>
    <row r="164" spans="1:23" x14ac:dyDescent="0.25">
      <c r="A164" s="64" t="s">
        <v>43</v>
      </c>
      <c r="B164" s="62">
        <v>2012</v>
      </c>
      <c r="C164" s="64" t="s">
        <v>77</v>
      </c>
      <c r="D164" s="64" t="s">
        <v>138</v>
      </c>
      <c r="E164" s="57" t="s">
        <v>17</v>
      </c>
      <c r="F164" s="57" t="s">
        <v>26</v>
      </c>
      <c r="G164" s="57" t="s">
        <v>19</v>
      </c>
      <c r="H164" s="58">
        <v>12008</v>
      </c>
      <c r="I164" s="59">
        <f t="shared" si="15"/>
        <v>0.42401129943502824</v>
      </c>
      <c r="J164" s="57" t="s">
        <v>20</v>
      </c>
      <c r="K164" s="58">
        <v>12059</v>
      </c>
      <c r="L164" s="59">
        <f t="shared" si="16"/>
        <v>0.5681239988693112</v>
      </c>
      <c r="M164" s="57" t="s">
        <v>21</v>
      </c>
      <c r="N164" s="58">
        <v>28320</v>
      </c>
      <c r="O164" s="58">
        <v>21226</v>
      </c>
      <c r="P164" s="59">
        <f t="shared" si="17"/>
        <v>0.2504943502824859</v>
      </c>
      <c r="Q164" s="63">
        <v>41451</v>
      </c>
      <c r="R164" s="63">
        <v>41514</v>
      </c>
      <c r="S164" s="62">
        <v>63</v>
      </c>
    </row>
    <row r="165" spans="1:23" x14ac:dyDescent="0.25">
      <c r="A165" s="64" t="s">
        <v>43</v>
      </c>
      <c r="B165" s="62">
        <v>2012</v>
      </c>
      <c r="C165" s="64" t="s">
        <v>77</v>
      </c>
      <c r="D165" s="64" t="s">
        <v>139</v>
      </c>
      <c r="E165" s="57" t="s">
        <v>23</v>
      </c>
      <c r="F165" s="57" t="s">
        <v>26</v>
      </c>
      <c r="G165" s="57" t="s">
        <v>19</v>
      </c>
      <c r="H165" s="58">
        <v>31793</v>
      </c>
      <c r="I165" s="59">
        <f t="shared" si="15"/>
        <v>0.46137659812216109</v>
      </c>
      <c r="J165" s="57" t="s">
        <v>20</v>
      </c>
      <c r="K165" s="58">
        <v>25105</v>
      </c>
      <c r="L165" s="59">
        <f t="shared" si="16"/>
        <v>0.57016647362085804</v>
      </c>
      <c r="M165" s="57" t="s">
        <v>20</v>
      </c>
      <c r="N165" s="58">
        <v>68909</v>
      </c>
      <c r="O165" s="58">
        <v>44031</v>
      </c>
      <c r="P165" s="59">
        <f t="shared" si="17"/>
        <v>0.36102686151300989</v>
      </c>
      <c r="Q165" s="63">
        <v>41451</v>
      </c>
      <c r="R165" s="63">
        <v>41514</v>
      </c>
      <c r="S165" s="62">
        <v>63</v>
      </c>
    </row>
    <row r="166" spans="1:23" x14ac:dyDescent="0.25">
      <c r="A166" s="64" t="s">
        <v>47</v>
      </c>
      <c r="B166" s="62">
        <v>2012</v>
      </c>
      <c r="C166" s="64" t="s">
        <v>173</v>
      </c>
      <c r="D166" s="64" t="s">
        <v>174</v>
      </c>
      <c r="E166" s="57" t="s">
        <v>23</v>
      </c>
      <c r="F166" s="57" t="s">
        <v>26</v>
      </c>
      <c r="G166" s="57" t="s">
        <v>211</v>
      </c>
      <c r="H166" s="58">
        <v>18233</v>
      </c>
      <c r="I166" s="59">
        <f t="shared" si="15"/>
        <v>0.40462030091873419</v>
      </c>
      <c r="J166" s="57" t="s">
        <v>20</v>
      </c>
      <c r="K166" s="58">
        <v>15628</v>
      </c>
      <c r="L166" s="59">
        <f t="shared" si="16"/>
        <v>0.66638239808971511</v>
      </c>
      <c r="M166" s="57" t="s">
        <v>21</v>
      </c>
      <c r="N166" s="58">
        <v>45062</v>
      </c>
      <c r="O166" s="58">
        <v>23452</v>
      </c>
      <c r="P166" s="59">
        <f t="shared" si="17"/>
        <v>0.47956149305401446</v>
      </c>
      <c r="Q166" s="63">
        <v>41423</v>
      </c>
      <c r="R166" s="63">
        <v>41486</v>
      </c>
      <c r="S166" s="62">
        <v>63</v>
      </c>
    </row>
    <row r="167" spans="1:23" x14ac:dyDescent="0.25">
      <c r="A167" s="64" t="s">
        <v>47</v>
      </c>
      <c r="B167" s="62">
        <v>2012</v>
      </c>
      <c r="C167" s="64" t="s">
        <v>33</v>
      </c>
      <c r="D167" s="64" t="s">
        <v>165</v>
      </c>
      <c r="E167" s="57" t="s">
        <v>23</v>
      </c>
      <c r="F167" s="57" t="s">
        <v>18</v>
      </c>
      <c r="G167" s="57" t="s">
        <v>49</v>
      </c>
      <c r="H167" s="58">
        <v>2778</v>
      </c>
      <c r="I167" s="59">
        <f t="shared" ref="I167:I184" si="18">H167/N167</f>
        <v>0.39159853397237104</v>
      </c>
      <c r="J167" s="57" t="s">
        <v>20</v>
      </c>
      <c r="K167" s="58">
        <v>1848</v>
      </c>
      <c r="L167" s="59">
        <f t="shared" ref="L167:L184" si="19">K167/O167</f>
        <v>0.60829493087557607</v>
      </c>
      <c r="M167" s="57" t="s">
        <v>20</v>
      </c>
      <c r="N167" s="58">
        <v>7094</v>
      </c>
      <c r="O167" s="58">
        <v>3038</v>
      </c>
      <c r="P167" s="59">
        <f t="shared" ref="P167:P184" si="20">(N167-O167)/N167</f>
        <v>0.57175077530307306</v>
      </c>
      <c r="Q167" s="63">
        <v>41423</v>
      </c>
      <c r="R167" s="63">
        <v>41486</v>
      </c>
      <c r="S167" s="62">
        <v>63</v>
      </c>
    </row>
    <row r="168" spans="1:23" s="55" customFormat="1" x14ac:dyDescent="0.25">
      <c r="A168" s="64" t="s">
        <v>47</v>
      </c>
      <c r="B168" s="62">
        <v>2012</v>
      </c>
      <c r="C168" s="64" t="s">
        <v>171</v>
      </c>
      <c r="D168" s="64" t="s">
        <v>172</v>
      </c>
      <c r="E168" s="57" t="s">
        <v>23</v>
      </c>
      <c r="F168" s="57" t="s">
        <v>26</v>
      </c>
      <c r="G168" s="57" t="s">
        <v>24</v>
      </c>
      <c r="H168" s="58">
        <v>6938</v>
      </c>
      <c r="I168" s="59">
        <f t="shared" si="18"/>
        <v>0.36771252914988339</v>
      </c>
      <c r="J168" s="57" t="s">
        <v>20</v>
      </c>
      <c r="K168" s="58">
        <v>10766</v>
      </c>
      <c r="L168" s="59">
        <f t="shared" si="19"/>
        <v>0.52725402811107303</v>
      </c>
      <c r="M168" s="57" t="s">
        <v>21</v>
      </c>
      <c r="N168" s="58">
        <v>18868</v>
      </c>
      <c r="O168" s="58">
        <v>20419</v>
      </c>
      <c r="P168" s="59">
        <f t="shared" si="20"/>
        <v>-8.2202671189315249E-2</v>
      </c>
      <c r="Q168" s="63">
        <v>41423</v>
      </c>
      <c r="R168" s="63">
        <v>41486</v>
      </c>
      <c r="S168" s="62">
        <v>63</v>
      </c>
      <c r="T168" s="56"/>
      <c r="U168" s="96"/>
      <c r="V168" s="96"/>
      <c r="W168" s="8"/>
    </row>
    <row r="169" spans="1:23" x14ac:dyDescent="0.25">
      <c r="A169" s="64" t="s">
        <v>47</v>
      </c>
      <c r="B169" s="62">
        <v>2012</v>
      </c>
      <c r="C169" s="64" t="s">
        <v>36</v>
      </c>
      <c r="D169" s="64" t="s">
        <v>164</v>
      </c>
      <c r="E169" s="57" t="s">
        <v>23</v>
      </c>
      <c r="F169" s="57" t="s">
        <v>26</v>
      </c>
      <c r="G169" s="57" t="s">
        <v>19</v>
      </c>
      <c r="H169" s="58">
        <v>174772</v>
      </c>
      <c r="I169" s="59">
        <f t="shared" si="18"/>
        <v>0.35130968246406441</v>
      </c>
      <c r="J169" s="57" t="s">
        <v>20</v>
      </c>
      <c r="K169" s="58">
        <v>148940</v>
      </c>
      <c r="L169" s="59">
        <f t="shared" si="19"/>
        <v>0.63028712892236727</v>
      </c>
      <c r="M169" s="57" t="s">
        <v>20</v>
      </c>
      <c r="N169" s="58">
        <v>497487</v>
      </c>
      <c r="O169" s="58">
        <v>236305</v>
      </c>
      <c r="P169" s="59">
        <f t="shared" si="20"/>
        <v>0.52500266338617896</v>
      </c>
      <c r="Q169" s="63">
        <v>41423</v>
      </c>
      <c r="R169" s="63">
        <v>41486</v>
      </c>
      <c r="S169" s="62">
        <v>63</v>
      </c>
    </row>
    <row r="170" spans="1:23" x14ac:dyDescent="0.25">
      <c r="A170" s="64" t="s">
        <v>47</v>
      </c>
      <c r="B170" s="62">
        <v>2012</v>
      </c>
      <c r="C170" s="64" t="s">
        <v>176</v>
      </c>
      <c r="D170" s="64" t="s">
        <v>177</v>
      </c>
      <c r="E170" s="57" t="s">
        <v>17</v>
      </c>
      <c r="F170" s="57" t="s">
        <v>26</v>
      </c>
      <c r="G170" s="57" t="s">
        <v>19</v>
      </c>
      <c r="H170" s="58">
        <v>12088</v>
      </c>
      <c r="I170" s="59">
        <f t="shared" si="18"/>
        <v>0.2759691338295055</v>
      </c>
      <c r="J170" s="57" t="s">
        <v>20</v>
      </c>
      <c r="K170" s="58">
        <v>23295</v>
      </c>
      <c r="L170" s="59">
        <f t="shared" si="19"/>
        <v>0.616155738355331</v>
      </c>
      <c r="M170" s="57" t="s">
        <v>21</v>
      </c>
      <c r="N170" s="58">
        <v>43802</v>
      </c>
      <c r="O170" s="58">
        <v>37807</v>
      </c>
      <c r="P170" s="59">
        <f t="shared" si="20"/>
        <v>0.13686589653440481</v>
      </c>
      <c r="Q170" s="63">
        <v>41423</v>
      </c>
      <c r="R170" s="63">
        <v>41486</v>
      </c>
      <c r="S170" s="62">
        <v>63</v>
      </c>
    </row>
    <row r="171" spans="1:23" x14ac:dyDescent="0.25">
      <c r="A171" s="85" t="s">
        <v>47</v>
      </c>
      <c r="B171" s="83">
        <v>2012</v>
      </c>
      <c r="C171" s="85" t="s">
        <v>180</v>
      </c>
      <c r="D171" s="83" t="s">
        <v>181</v>
      </c>
      <c r="E171" s="71" t="s">
        <v>17</v>
      </c>
      <c r="F171" s="71" t="s">
        <v>26</v>
      </c>
      <c r="G171" s="71" t="s">
        <v>19</v>
      </c>
      <c r="H171" s="72">
        <v>12894</v>
      </c>
      <c r="I171" s="73">
        <f t="shared" si="18"/>
        <v>0.25114920140241526</v>
      </c>
      <c r="J171" s="71" t="s">
        <v>20</v>
      </c>
      <c r="K171" s="72">
        <v>26495</v>
      </c>
      <c r="L171" s="73">
        <f t="shared" si="19"/>
        <v>0.57969587572475656</v>
      </c>
      <c r="M171" s="71" t="s">
        <v>21</v>
      </c>
      <c r="N171" s="72">
        <v>51340</v>
      </c>
      <c r="O171" s="72">
        <v>45705</v>
      </c>
      <c r="P171" s="73">
        <f t="shared" si="20"/>
        <v>0.10975847292559408</v>
      </c>
      <c r="Q171" s="74">
        <v>41423</v>
      </c>
      <c r="R171" s="74">
        <v>41486</v>
      </c>
      <c r="S171" s="83">
        <v>63</v>
      </c>
    </row>
    <row r="172" spans="1:23" x14ac:dyDescent="0.25">
      <c r="A172" s="86" t="s">
        <v>76</v>
      </c>
      <c r="B172" s="76">
        <v>2014</v>
      </c>
      <c r="C172" s="29" t="s">
        <v>54</v>
      </c>
      <c r="D172" s="29" t="s">
        <v>339</v>
      </c>
      <c r="E172" s="29" t="s">
        <v>17</v>
      </c>
      <c r="F172" s="29" t="s">
        <v>26</v>
      </c>
      <c r="G172" s="29" t="s">
        <v>19</v>
      </c>
      <c r="H172" s="116">
        <v>18971</v>
      </c>
      <c r="I172" s="117">
        <f t="shared" si="18"/>
        <v>0.3622078814724301</v>
      </c>
      <c r="J172" s="29" t="s">
        <v>20</v>
      </c>
      <c r="K172" s="116">
        <v>22861</v>
      </c>
      <c r="L172" s="117">
        <f t="shared" si="19"/>
        <v>0.53813379784379267</v>
      </c>
      <c r="M172" s="29" t="s">
        <v>21</v>
      </c>
      <c r="N172" s="116">
        <v>52376</v>
      </c>
      <c r="O172" s="116">
        <v>42482</v>
      </c>
      <c r="P172" s="117">
        <f t="shared" si="20"/>
        <v>0.18890331449518863</v>
      </c>
      <c r="Q172" s="81">
        <v>41779</v>
      </c>
      <c r="R172" s="81">
        <v>41842</v>
      </c>
      <c r="S172" s="76">
        <v>63</v>
      </c>
    </row>
    <row r="173" spans="1:23" x14ac:dyDescent="0.25">
      <c r="A173" s="61" t="s">
        <v>76</v>
      </c>
      <c r="B173" s="62">
        <v>2014</v>
      </c>
      <c r="C173" s="29" t="s">
        <v>54</v>
      </c>
      <c r="D173" s="29" t="s">
        <v>340</v>
      </c>
      <c r="E173" s="29" t="s">
        <v>23</v>
      </c>
      <c r="F173" s="29" t="s">
        <v>26</v>
      </c>
      <c r="G173" s="29" t="s">
        <v>24</v>
      </c>
      <c r="H173" s="116">
        <v>6148</v>
      </c>
      <c r="I173" s="117">
        <f t="shared" si="18"/>
        <v>0.33955594830442948</v>
      </c>
      <c r="J173" s="29" t="s">
        <v>20</v>
      </c>
      <c r="K173" s="116">
        <v>6526</v>
      </c>
      <c r="L173" s="117">
        <f t="shared" si="19"/>
        <v>0.63089713843774164</v>
      </c>
      <c r="M173" s="29" t="s">
        <v>20</v>
      </c>
      <c r="N173" s="116">
        <v>18106</v>
      </c>
      <c r="O173" s="116">
        <v>10344</v>
      </c>
      <c r="P173" s="117">
        <f t="shared" si="20"/>
        <v>0.42869766928090136</v>
      </c>
      <c r="Q173" s="63">
        <v>41781</v>
      </c>
      <c r="R173" s="63">
        <v>41842</v>
      </c>
      <c r="S173" s="62">
        <v>63</v>
      </c>
    </row>
    <row r="174" spans="1:23" x14ac:dyDescent="0.25">
      <c r="A174" s="61" t="s">
        <v>76</v>
      </c>
      <c r="B174" s="62">
        <v>2014</v>
      </c>
      <c r="C174" s="29" t="s">
        <v>240</v>
      </c>
      <c r="D174" s="29" t="s">
        <v>341</v>
      </c>
      <c r="E174" s="29" t="s">
        <v>17</v>
      </c>
      <c r="F174" s="29" t="s">
        <v>26</v>
      </c>
      <c r="G174" s="29" t="s">
        <v>19</v>
      </c>
      <c r="H174" s="116">
        <v>17408</v>
      </c>
      <c r="I174" s="117">
        <f t="shared" si="18"/>
        <v>0.33496247835289589</v>
      </c>
      <c r="J174" s="29" t="s">
        <v>20</v>
      </c>
      <c r="K174" s="116">
        <v>26961</v>
      </c>
      <c r="L174" s="117">
        <f t="shared" si="19"/>
        <v>0.5431961961558609</v>
      </c>
      <c r="M174" s="29" t="s">
        <v>21</v>
      </c>
      <c r="N174" s="116">
        <v>51970</v>
      </c>
      <c r="O174" s="116">
        <v>49634</v>
      </c>
      <c r="P174" s="117">
        <f t="shared" si="20"/>
        <v>4.4949009043679045E-2</v>
      </c>
      <c r="Q174" s="63">
        <v>41781</v>
      </c>
      <c r="R174" s="63">
        <v>41842</v>
      </c>
      <c r="S174" s="62">
        <v>63</v>
      </c>
    </row>
    <row r="175" spans="1:23" x14ac:dyDescent="0.25">
      <c r="A175" s="61" t="s">
        <v>76</v>
      </c>
      <c r="B175" s="62">
        <v>2014</v>
      </c>
      <c r="C175" s="29" t="s">
        <v>126</v>
      </c>
      <c r="D175" s="29" t="s">
        <v>342</v>
      </c>
      <c r="E175" s="29" t="s">
        <v>17</v>
      </c>
      <c r="F175" s="29" t="s">
        <v>26</v>
      </c>
      <c r="G175" s="29" t="s">
        <v>19</v>
      </c>
      <c r="H175" s="116">
        <v>20862</v>
      </c>
      <c r="I175" s="117">
        <f t="shared" si="18"/>
        <v>0.365942219649529</v>
      </c>
      <c r="J175" s="29" t="s">
        <v>20</v>
      </c>
      <c r="K175" s="116">
        <v>34641</v>
      </c>
      <c r="L175" s="117">
        <f t="shared" si="19"/>
        <v>0.660646514732526</v>
      </c>
      <c r="M175" s="29" t="s">
        <v>21</v>
      </c>
      <c r="N175" s="116">
        <v>57009</v>
      </c>
      <c r="O175" s="116">
        <v>52435</v>
      </c>
      <c r="P175" s="117">
        <f t="shared" si="20"/>
        <v>8.0232945675244263E-2</v>
      </c>
      <c r="Q175" s="63">
        <v>41781</v>
      </c>
      <c r="R175" s="63">
        <v>41842</v>
      </c>
      <c r="S175" s="62">
        <v>63</v>
      </c>
    </row>
    <row r="176" spans="1:23" x14ac:dyDescent="0.25">
      <c r="A176" s="61" t="s">
        <v>76</v>
      </c>
      <c r="B176" s="62">
        <v>2014</v>
      </c>
      <c r="C176" s="29" t="s">
        <v>36</v>
      </c>
      <c r="D176" s="29" t="s">
        <v>343</v>
      </c>
      <c r="E176" s="29" t="s">
        <v>17</v>
      </c>
      <c r="F176" s="29" t="s">
        <v>26</v>
      </c>
      <c r="G176" s="29" t="s">
        <v>19</v>
      </c>
      <c r="H176" s="116">
        <v>185466</v>
      </c>
      <c r="I176" s="117">
        <f t="shared" si="18"/>
        <v>0.30637559778972667</v>
      </c>
      <c r="J176" s="29" t="s">
        <v>20</v>
      </c>
      <c r="K176" s="116">
        <v>245725</v>
      </c>
      <c r="L176" s="117">
        <f t="shared" si="19"/>
        <v>0.50883379787044591</v>
      </c>
      <c r="M176" s="29" t="s">
        <v>21</v>
      </c>
      <c r="N176" s="116">
        <v>605355</v>
      </c>
      <c r="O176" s="116">
        <v>482918</v>
      </c>
      <c r="P176" s="117">
        <f t="shared" si="20"/>
        <v>0.20225652716174808</v>
      </c>
      <c r="Q176" s="63">
        <v>41781</v>
      </c>
      <c r="R176" s="63">
        <v>41842</v>
      </c>
      <c r="S176" s="62">
        <v>63</v>
      </c>
    </row>
    <row r="177" spans="1:19" x14ac:dyDescent="0.25">
      <c r="A177" s="61" t="s">
        <v>43</v>
      </c>
      <c r="B177" s="62">
        <v>2014</v>
      </c>
      <c r="C177" s="29" t="s">
        <v>33</v>
      </c>
      <c r="D177" s="29" t="s">
        <v>348</v>
      </c>
      <c r="E177" s="29" t="s">
        <v>17</v>
      </c>
      <c r="F177" s="29" t="s">
        <v>26</v>
      </c>
      <c r="G177" s="29" t="s">
        <v>19</v>
      </c>
      <c r="H177" s="116">
        <v>14597</v>
      </c>
      <c r="I177" s="117">
        <f t="shared" si="18"/>
        <v>0.2657188626351622</v>
      </c>
      <c r="J177" s="29" t="s">
        <v>20</v>
      </c>
      <c r="K177" s="116">
        <v>19371</v>
      </c>
      <c r="L177" s="117">
        <f t="shared" si="19"/>
        <v>0.59263905035795139</v>
      </c>
      <c r="M177" s="29" t="s">
        <v>21</v>
      </c>
      <c r="N177" s="116">
        <v>54934</v>
      </c>
      <c r="O177" s="116">
        <v>32686</v>
      </c>
      <c r="P177" s="117">
        <f t="shared" si="20"/>
        <v>0.40499508501110426</v>
      </c>
      <c r="Q177" s="63">
        <v>41814</v>
      </c>
      <c r="R177" s="63">
        <v>41877</v>
      </c>
      <c r="S177" s="62">
        <v>63</v>
      </c>
    </row>
    <row r="178" spans="1:19" x14ac:dyDescent="0.25">
      <c r="A178" s="64" t="s">
        <v>41</v>
      </c>
      <c r="B178" s="62">
        <v>2014</v>
      </c>
      <c r="C178" s="29" t="s">
        <v>33</v>
      </c>
      <c r="D178" s="29" t="s">
        <v>346</v>
      </c>
      <c r="E178" s="29" t="s">
        <v>23</v>
      </c>
      <c r="F178" s="29" t="s">
        <v>26</v>
      </c>
      <c r="G178" s="29" t="s">
        <v>19</v>
      </c>
      <c r="H178" s="116">
        <v>8010</v>
      </c>
      <c r="I178" s="117">
        <f t="shared" si="18"/>
        <v>0.33052735825699431</v>
      </c>
      <c r="J178" s="29" t="s">
        <v>20</v>
      </c>
      <c r="K178" s="116">
        <v>2726</v>
      </c>
      <c r="L178" s="117">
        <f t="shared" si="19"/>
        <v>0.65639296893811705</v>
      </c>
      <c r="M178" s="29" t="s">
        <v>20</v>
      </c>
      <c r="N178" s="116">
        <v>24234</v>
      </c>
      <c r="O178" s="116">
        <v>4153</v>
      </c>
      <c r="P178" s="117">
        <f t="shared" si="20"/>
        <v>0.82862919864652962</v>
      </c>
      <c r="Q178" s="65">
        <v>41765</v>
      </c>
      <c r="R178" s="63">
        <v>41835</v>
      </c>
      <c r="S178" s="62">
        <v>70</v>
      </c>
    </row>
    <row r="179" spans="1:19" x14ac:dyDescent="0.25">
      <c r="A179" s="84" t="s">
        <v>41</v>
      </c>
      <c r="B179" s="76">
        <v>2012</v>
      </c>
      <c r="C179" s="84" t="s">
        <v>126</v>
      </c>
      <c r="D179" s="84" t="s">
        <v>127</v>
      </c>
      <c r="E179" s="77" t="s">
        <v>17</v>
      </c>
      <c r="F179" s="77" t="s">
        <v>26</v>
      </c>
      <c r="G179" s="77" t="s">
        <v>19</v>
      </c>
      <c r="H179" s="78">
        <v>35733</v>
      </c>
      <c r="I179" s="79">
        <f t="shared" si="18"/>
        <v>0.37828310096230189</v>
      </c>
      <c r="J179" s="77" t="s">
        <v>20</v>
      </c>
      <c r="K179" s="78">
        <v>17520</v>
      </c>
      <c r="L179" s="79">
        <f t="shared" si="19"/>
        <v>0.76203731895089388</v>
      </c>
      <c r="M179" s="77" t="s">
        <v>21</v>
      </c>
      <c r="N179" s="78">
        <v>94461</v>
      </c>
      <c r="O179" s="78">
        <v>22991</v>
      </c>
      <c r="P179" s="79">
        <f t="shared" si="20"/>
        <v>0.75660854744285999</v>
      </c>
      <c r="Q179" s="81">
        <v>41402</v>
      </c>
      <c r="R179" s="81">
        <v>41472</v>
      </c>
      <c r="S179" s="76">
        <v>70</v>
      </c>
    </row>
    <row r="180" spans="1:19" x14ac:dyDescent="0.25">
      <c r="A180" s="64" t="s">
        <v>41</v>
      </c>
      <c r="B180" s="62">
        <v>2012</v>
      </c>
      <c r="C180" s="64" t="s">
        <v>123</v>
      </c>
      <c r="D180" s="64" t="s">
        <v>124</v>
      </c>
      <c r="E180" s="57" t="s">
        <v>17</v>
      </c>
      <c r="F180" s="57" t="s">
        <v>26</v>
      </c>
      <c r="G180" s="57" t="s">
        <v>19</v>
      </c>
      <c r="H180" s="58">
        <v>21451</v>
      </c>
      <c r="I180" s="59">
        <f t="shared" si="18"/>
        <v>0.32072424980936859</v>
      </c>
      <c r="J180" s="57" t="s">
        <v>20</v>
      </c>
      <c r="K180" s="58">
        <v>10699</v>
      </c>
      <c r="L180" s="59">
        <f t="shared" si="19"/>
        <v>0.63620146280549439</v>
      </c>
      <c r="M180" s="57" t="s">
        <v>21</v>
      </c>
      <c r="N180" s="58">
        <v>66883</v>
      </c>
      <c r="O180" s="58">
        <v>16817</v>
      </c>
      <c r="P180" s="59">
        <f t="shared" si="20"/>
        <v>0.74856091981519968</v>
      </c>
      <c r="Q180" s="63">
        <v>41402</v>
      </c>
      <c r="R180" s="63">
        <v>41472</v>
      </c>
      <c r="S180" s="62">
        <v>70</v>
      </c>
    </row>
    <row r="181" spans="1:19" x14ac:dyDescent="0.25">
      <c r="A181" s="85" t="s">
        <v>41</v>
      </c>
      <c r="B181" s="83">
        <v>2012</v>
      </c>
      <c r="C181" s="85" t="s">
        <v>79</v>
      </c>
      <c r="D181" s="85" t="s">
        <v>125</v>
      </c>
      <c r="E181" s="71" t="s">
        <v>17</v>
      </c>
      <c r="F181" s="71" t="s">
        <v>26</v>
      </c>
      <c r="G181" s="71" t="s">
        <v>19</v>
      </c>
      <c r="H181" s="72">
        <v>29999</v>
      </c>
      <c r="I181" s="73">
        <f t="shared" si="18"/>
        <v>0.3244994429240538</v>
      </c>
      <c r="J181" s="71" t="s">
        <v>20</v>
      </c>
      <c r="K181" s="72">
        <v>18982</v>
      </c>
      <c r="L181" s="73">
        <f t="shared" si="19"/>
        <v>0.52898227622338645</v>
      </c>
      <c r="M181" s="71" t="s">
        <v>21</v>
      </c>
      <c r="N181" s="72">
        <v>92447</v>
      </c>
      <c r="O181" s="72">
        <v>35884</v>
      </c>
      <c r="P181" s="73">
        <f t="shared" si="20"/>
        <v>0.61184246108581131</v>
      </c>
      <c r="Q181" s="74">
        <v>41402</v>
      </c>
      <c r="R181" s="74">
        <v>41472</v>
      </c>
      <c r="S181" s="83">
        <v>70</v>
      </c>
    </row>
    <row r="182" spans="1:19" x14ac:dyDescent="0.25">
      <c r="A182" s="69" t="s">
        <v>47</v>
      </c>
      <c r="B182" s="69">
        <v>2014</v>
      </c>
      <c r="C182" s="29" t="s">
        <v>36</v>
      </c>
      <c r="D182" s="29" t="s">
        <v>350</v>
      </c>
      <c r="E182" s="29" t="s">
        <v>23</v>
      </c>
      <c r="F182" s="29" t="s">
        <v>26</v>
      </c>
      <c r="G182" s="29" t="s">
        <v>19</v>
      </c>
      <c r="H182" s="116">
        <v>239914</v>
      </c>
      <c r="I182" s="117">
        <f t="shared" si="18"/>
        <v>0.4704113064671408</v>
      </c>
      <c r="J182" s="29" t="s">
        <v>20</v>
      </c>
      <c r="K182" s="116">
        <v>145052</v>
      </c>
      <c r="L182" s="117">
        <f t="shared" si="19"/>
        <v>0.72162301997930434</v>
      </c>
      <c r="M182" s="29" t="s">
        <v>20</v>
      </c>
      <c r="N182" s="116">
        <v>510009</v>
      </c>
      <c r="O182" s="116">
        <v>201008</v>
      </c>
      <c r="P182" s="117">
        <f t="shared" si="20"/>
        <v>0.60587362183804605</v>
      </c>
      <c r="Q182" s="120">
        <v>41702</v>
      </c>
      <c r="R182" s="120">
        <v>41786</v>
      </c>
      <c r="S182" s="69">
        <v>84</v>
      </c>
    </row>
    <row r="183" spans="1:19" x14ac:dyDescent="0.25">
      <c r="A183" s="69" t="s">
        <v>47</v>
      </c>
      <c r="B183" s="69">
        <v>2014</v>
      </c>
      <c r="C183" s="29" t="s">
        <v>183</v>
      </c>
      <c r="D183" s="29" t="s">
        <v>219</v>
      </c>
      <c r="E183" s="29" t="s">
        <v>17</v>
      </c>
      <c r="F183" s="29" t="s">
        <v>26</v>
      </c>
      <c r="G183" s="29" t="s">
        <v>19</v>
      </c>
      <c r="H183" s="116">
        <v>17194</v>
      </c>
      <c r="I183" s="117">
        <f t="shared" si="18"/>
        <v>0.33365028234335281</v>
      </c>
      <c r="J183" s="29" t="s">
        <v>20</v>
      </c>
      <c r="K183" s="116">
        <v>19301</v>
      </c>
      <c r="L183" s="117">
        <f t="shared" si="19"/>
        <v>0.57839376685645794</v>
      </c>
      <c r="M183" s="29" t="s">
        <v>21</v>
      </c>
      <c r="N183" s="116">
        <v>51533</v>
      </c>
      <c r="O183" s="116">
        <v>33370</v>
      </c>
      <c r="P183" s="117">
        <f t="shared" si="20"/>
        <v>0.35245376748879359</v>
      </c>
      <c r="Q183" s="120">
        <v>41702</v>
      </c>
      <c r="R183" s="120">
        <v>41786</v>
      </c>
      <c r="S183" s="69">
        <v>84</v>
      </c>
    </row>
    <row r="184" spans="1:19" x14ac:dyDescent="0.25">
      <c r="A184" s="69" t="s">
        <v>47</v>
      </c>
      <c r="B184" s="69">
        <v>2014</v>
      </c>
      <c r="C184" s="29" t="s">
        <v>167</v>
      </c>
      <c r="D184" s="29" t="s">
        <v>352</v>
      </c>
      <c r="E184" s="29" t="s">
        <v>17</v>
      </c>
      <c r="F184" s="29" t="s">
        <v>26</v>
      </c>
      <c r="G184" s="29" t="s">
        <v>24</v>
      </c>
      <c r="H184" s="116">
        <v>10496</v>
      </c>
      <c r="I184" s="117">
        <f t="shared" si="18"/>
        <v>0.40961598501404933</v>
      </c>
      <c r="J184" s="29" t="s">
        <v>20</v>
      </c>
      <c r="K184" s="116">
        <v>8699</v>
      </c>
      <c r="L184" s="117">
        <f t="shared" si="19"/>
        <v>0.59464078200833959</v>
      </c>
      <c r="M184" s="29" t="s">
        <v>21</v>
      </c>
      <c r="N184" s="116">
        <v>25624</v>
      </c>
      <c r="O184" s="116">
        <v>14629</v>
      </c>
      <c r="P184" s="117">
        <f t="shared" si="20"/>
        <v>0.42908991570402749</v>
      </c>
      <c r="Q184" s="120">
        <v>41702</v>
      </c>
      <c r="R184" s="120">
        <v>41786</v>
      </c>
      <c r="S184" s="69">
        <v>84</v>
      </c>
    </row>
  </sheetData>
  <autoFilter ref="A1:S183">
    <sortState ref="A2:S171">
      <sortCondition descending="1" ref="J1:J171"/>
    </sortState>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5"/>
  <sheetViews>
    <sheetView topLeftCell="A58" workbookViewId="0">
      <selection activeCell="S9" sqref="S9"/>
    </sheetView>
  </sheetViews>
  <sheetFormatPr defaultRowHeight="15" x14ac:dyDescent="0.25"/>
  <cols>
    <col min="7" max="7" width="11.5703125" style="5" bestFit="1" customWidth="1"/>
    <col min="8" max="8" width="9.140625" style="3"/>
    <col min="10" max="10" width="11.5703125" style="5" bestFit="1" customWidth="1"/>
    <col min="13" max="14" width="14.28515625" style="5" bestFit="1" customWidth="1"/>
  </cols>
  <sheetData>
    <row r="1" spans="1:19" ht="60" x14ac:dyDescent="0.25">
      <c r="A1" s="41" t="s">
        <v>0</v>
      </c>
      <c r="B1" s="41" t="s">
        <v>1</v>
      </c>
      <c r="C1" s="41" t="s">
        <v>2</v>
      </c>
      <c r="D1" s="41" t="s">
        <v>3</v>
      </c>
      <c r="E1" s="41" t="s">
        <v>4</v>
      </c>
      <c r="F1" s="41" t="s">
        <v>5</v>
      </c>
      <c r="G1" s="42" t="s">
        <v>6</v>
      </c>
      <c r="H1" s="43" t="s">
        <v>251</v>
      </c>
      <c r="I1" s="41" t="s">
        <v>8</v>
      </c>
      <c r="J1" s="42" t="s">
        <v>9</v>
      </c>
      <c r="K1" s="43" t="s">
        <v>251</v>
      </c>
      <c r="L1" s="41" t="s">
        <v>11</v>
      </c>
      <c r="M1" s="42" t="s">
        <v>12</v>
      </c>
      <c r="N1" s="42" t="s">
        <v>13</v>
      </c>
      <c r="O1" s="41" t="s">
        <v>14</v>
      </c>
      <c r="P1" s="41" t="s">
        <v>250</v>
      </c>
    </row>
    <row r="2" spans="1:19" x14ac:dyDescent="0.25">
      <c r="A2" s="14" t="s">
        <v>76</v>
      </c>
      <c r="B2" s="34" t="s">
        <v>54</v>
      </c>
      <c r="C2" s="34" t="s">
        <v>340</v>
      </c>
      <c r="D2" s="34" t="s">
        <v>23</v>
      </c>
      <c r="E2" s="34" t="s">
        <v>26</v>
      </c>
      <c r="F2" s="34" t="s">
        <v>24</v>
      </c>
      <c r="G2" s="7">
        <v>6148</v>
      </c>
      <c r="H2" s="8">
        <f t="shared" ref="H2:H6" si="0">G2/M2</f>
        <v>0.33955594830442948</v>
      </c>
      <c r="I2" s="34" t="s">
        <v>20</v>
      </c>
      <c r="J2" s="7">
        <v>6526</v>
      </c>
      <c r="K2" s="8">
        <f t="shared" ref="K2:K6" si="1">J2/N2</f>
        <v>0.63089713843774164</v>
      </c>
      <c r="L2" s="34" t="s">
        <v>20</v>
      </c>
      <c r="M2" s="7">
        <v>18106</v>
      </c>
      <c r="N2" s="7">
        <v>10344</v>
      </c>
      <c r="O2" s="8">
        <f t="shared" ref="O2:O6" si="2">(M2-N2)/M2</f>
        <v>0.42869766928090136</v>
      </c>
      <c r="P2" s="15">
        <v>2014</v>
      </c>
    </row>
    <row r="3" spans="1:19" x14ac:dyDescent="0.25">
      <c r="A3" s="14" t="s">
        <v>38</v>
      </c>
      <c r="B3" s="34" t="s">
        <v>242</v>
      </c>
      <c r="C3" s="34" t="s">
        <v>345</v>
      </c>
      <c r="D3" s="34" t="s">
        <v>23</v>
      </c>
      <c r="E3" s="34" t="s">
        <v>26</v>
      </c>
      <c r="F3" s="34" t="s">
        <v>19</v>
      </c>
      <c r="G3" s="7">
        <v>7738</v>
      </c>
      <c r="H3" s="8">
        <f t="shared" si="0"/>
        <v>0.48217846460618147</v>
      </c>
      <c r="I3" s="34" t="s">
        <v>20</v>
      </c>
      <c r="J3" s="7">
        <v>4925</v>
      </c>
      <c r="K3" s="8">
        <f t="shared" si="1"/>
        <v>0.52466176627250449</v>
      </c>
      <c r="L3" s="34" t="s">
        <v>20</v>
      </c>
      <c r="M3" s="7">
        <v>16048</v>
      </c>
      <c r="N3" s="7">
        <v>9387</v>
      </c>
      <c r="O3" s="8">
        <f t="shared" si="2"/>
        <v>0.41506729810568294</v>
      </c>
      <c r="P3" s="15">
        <v>2014</v>
      </c>
    </row>
    <row r="4" spans="1:19" x14ac:dyDescent="0.25">
      <c r="A4" s="14" t="s">
        <v>41</v>
      </c>
      <c r="B4" s="6" t="s">
        <v>33</v>
      </c>
      <c r="C4" s="6" t="s">
        <v>346</v>
      </c>
      <c r="D4" s="6" t="s">
        <v>23</v>
      </c>
      <c r="E4" s="6" t="s">
        <v>26</v>
      </c>
      <c r="F4" s="6" t="s">
        <v>19</v>
      </c>
      <c r="G4" s="7">
        <v>8010</v>
      </c>
      <c r="H4" s="8">
        <f t="shared" si="0"/>
        <v>0.33052735825699431</v>
      </c>
      <c r="I4" s="6" t="s">
        <v>20</v>
      </c>
      <c r="J4" s="7">
        <v>2726</v>
      </c>
      <c r="K4" s="8">
        <f t="shared" si="1"/>
        <v>0.65639296893811705</v>
      </c>
      <c r="L4" s="6" t="s">
        <v>20</v>
      </c>
      <c r="M4" s="7">
        <v>24234</v>
      </c>
      <c r="N4" s="7">
        <v>4153</v>
      </c>
      <c r="O4" s="8">
        <f t="shared" si="2"/>
        <v>0.82862919864652962</v>
      </c>
      <c r="P4" s="15">
        <v>2014</v>
      </c>
    </row>
    <row r="5" spans="1:19" x14ac:dyDescent="0.25">
      <c r="A5" s="14" t="s">
        <v>43</v>
      </c>
      <c r="B5" s="34" t="s">
        <v>33</v>
      </c>
      <c r="C5" s="34" t="s">
        <v>349</v>
      </c>
      <c r="D5" s="34" t="s">
        <v>23</v>
      </c>
      <c r="E5" s="34" t="s">
        <v>26</v>
      </c>
      <c r="F5" s="34" t="s">
        <v>19</v>
      </c>
      <c r="G5" s="7">
        <v>8505</v>
      </c>
      <c r="H5" s="8">
        <f t="shared" si="0"/>
        <v>0.30898060015984885</v>
      </c>
      <c r="I5" s="34" t="s">
        <v>21</v>
      </c>
      <c r="J5" s="7">
        <v>10411</v>
      </c>
      <c r="K5" s="8">
        <f t="shared" si="1"/>
        <v>0.54223958333333333</v>
      </c>
      <c r="L5" s="34" t="s">
        <v>20</v>
      </c>
      <c r="M5" s="7">
        <v>27526</v>
      </c>
      <c r="N5" s="7">
        <v>19200</v>
      </c>
      <c r="O5" s="8">
        <f t="shared" si="2"/>
        <v>0.30247765748746641</v>
      </c>
      <c r="P5" s="15">
        <v>2014</v>
      </c>
      <c r="Q5" s="6"/>
      <c r="R5" s="6"/>
      <c r="S5" s="6"/>
    </row>
    <row r="6" spans="1:19" x14ac:dyDescent="0.25">
      <c r="A6" s="14" t="s">
        <v>47</v>
      </c>
      <c r="B6" s="6" t="s">
        <v>36</v>
      </c>
      <c r="C6" s="6" t="s">
        <v>350</v>
      </c>
      <c r="D6" s="6" t="s">
        <v>23</v>
      </c>
      <c r="E6" s="6" t="s">
        <v>26</v>
      </c>
      <c r="F6" s="6" t="s">
        <v>19</v>
      </c>
      <c r="G6" s="7">
        <v>239914</v>
      </c>
      <c r="H6" s="8">
        <f t="shared" si="0"/>
        <v>0.4704113064671408</v>
      </c>
      <c r="I6" s="6" t="s">
        <v>20</v>
      </c>
      <c r="J6" s="7">
        <v>145052</v>
      </c>
      <c r="K6" s="8">
        <f t="shared" si="1"/>
        <v>0.72162301997930434</v>
      </c>
      <c r="L6" s="6" t="s">
        <v>20</v>
      </c>
      <c r="M6" s="7">
        <v>510009</v>
      </c>
      <c r="N6" s="7">
        <v>201008</v>
      </c>
      <c r="O6" s="8">
        <f t="shared" si="2"/>
        <v>0.60587362183804605</v>
      </c>
      <c r="P6" s="15">
        <v>2014</v>
      </c>
    </row>
    <row r="7" spans="1:19" x14ac:dyDescent="0.25">
      <c r="A7" s="14" t="s">
        <v>27</v>
      </c>
      <c r="B7" s="6" t="s">
        <v>54</v>
      </c>
      <c r="C7" s="6" t="s">
        <v>55</v>
      </c>
      <c r="D7" s="6" t="s">
        <v>23</v>
      </c>
      <c r="E7" s="6" t="s">
        <v>26</v>
      </c>
      <c r="F7" s="6" t="s">
        <v>19</v>
      </c>
      <c r="G7" s="7">
        <v>27936</v>
      </c>
      <c r="H7" s="8">
        <f t="shared" ref="H7:H38" si="3">G7/M7</f>
        <v>0.49530158505017552</v>
      </c>
      <c r="I7" s="6" t="s">
        <v>20</v>
      </c>
      <c r="J7" s="7">
        <v>10028</v>
      </c>
      <c r="K7" s="8">
        <f t="shared" ref="K7:K38" si="4">J7/N7</f>
        <v>0.50736149759676197</v>
      </c>
      <c r="L7" s="6" t="s">
        <v>20</v>
      </c>
      <c r="M7" s="7">
        <v>56402</v>
      </c>
      <c r="N7" s="7">
        <v>19765</v>
      </c>
      <c r="O7" s="8">
        <f t="shared" ref="O7:O38" si="5">(M7-N7)/M7</f>
        <v>0.64956916421403499</v>
      </c>
      <c r="P7" s="15">
        <v>2012</v>
      </c>
    </row>
    <row r="8" spans="1:19" x14ac:dyDescent="0.25">
      <c r="A8" s="14" t="s">
        <v>76</v>
      </c>
      <c r="B8" s="6" t="s">
        <v>81</v>
      </c>
      <c r="C8" s="6" t="s">
        <v>82</v>
      </c>
      <c r="D8" s="6" t="s">
        <v>17</v>
      </c>
      <c r="E8" s="6" t="s">
        <v>26</v>
      </c>
      <c r="F8" s="6" t="s">
        <v>49</v>
      </c>
      <c r="G8" s="7">
        <v>20551</v>
      </c>
      <c r="H8" s="8">
        <f t="shared" si="3"/>
        <v>0.34223147377185681</v>
      </c>
      <c r="I8" s="6" t="s">
        <v>20</v>
      </c>
      <c r="J8" s="7">
        <v>13785</v>
      </c>
      <c r="K8" s="8">
        <f t="shared" si="4"/>
        <v>0.50290029550180582</v>
      </c>
      <c r="L8" s="6" t="s">
        <v>20</v>
      </c>
      <c r="M8" s="7">
        <v>60050</v>
      </c>
      <c r="N8" s="7">
        <v>27411</v>
      </c>
      <c r="O8" s="8">
        <f t="shared" si="5"/>
        <v>0.54353039134054959</v>
      </c>
      <c r="P8" s="15">
        <v>2012</v>
      </c>
    </row>
    <row r="9" spans="1:19" x14ac:dyDescent="0.25">
      <c r="A9" s="14" t="s">
        <v>47</v>
      </c>
      <c r="B9" s="6" t="s">
        <v>178</v>
      </c>
      <c r="C9" s="6" t="s">
        <v>179</v>
      </c>
      <c r="D9" s="6" t="s">
        <v>17</v>
      </c>
      <c r="E9" s="6" t="s">
        <v>26</v>
      </c>
      <c r="F9" s="6" t="s">
        <v>19</v>
      </c>
      <c r="G9" s="7">
        <v>4551</v>
      </c>
      <c r="H9" s="8">
        <f t="shared" si="3"/>
        <v>0.31678964221077544</v>
      </c>
      <c r="I9" s="6" t="s">
        <v>21</v>
      </c>
      <c r="J9" s="7">
        <v>6403</v>
      </c>
      <c r="K9" s="8">
        <f t="shared" si="4"/>
        <v>0.57302666905315913</v>
      </c>
      <c r="L9" s="6" t="s">
        <v>20</v>
      </c>
      <c r="M9" s="7">
        <v>14366</v>
      </c>
      <c r="N9" s="7">
        <v>11174</v>
      </c>
      <c r="O9" s="8">
        <f t="shared" si="5"/>
        <v>0.22219128497842128</v>
      </c>
      <c r="P9" s="15">
        <v>2012</v>
      </c>
    </row>
    <row r="10" spans="1:19" x14ac:dyDescent="0.25">
      <c r="A10" s="14" t="s">
        <v>76</v>
      </c>
      <c r="B10" s="6" t="s">
        <v>77</v>
      </c>
      <c r="C10" s="6" t="s">
        <v>78</v>
      </c>
      <c r="D10" s="6" t="s">
        <v>17</v>
      </c>
      <c r="E10" s="6" t="s">
        <v>26</v>
      </c>
      <c r="F10" s="6" t="s">
        <v>19</v>
      </c>
      <c r="G10" s="7">
        <v>8614</v>
      </c>
      <c r="H10" s="8">
        <f t="shared" si="3"/>
        <v>0.31940375987244612</v>
      </c>
      <c r="I10" s="6" t="s">
        <v>21</v>
      </c>
      <c r="J10" s="7">
        <v>2705</v>
      </c>
      <c r="K10" s="8">
        <f t="shared" si="4"/>
        <v>0.54957334416903703</v>
      </c>
      <c r="L10" s="6" t="s">
        <v>20</v>
      </c>
      <c r="M10" s="7">
        <v>26969</v>
      </c>
      <c r="N10" s="7">
        <v>4922</v>
      </c>
      <c r="O10" s="8">
        <f t="shared" si="5"/>
        <v>0.81749415996143726</v>
      </c>
      <c r="P10" s="15">
        <v>2012</v>
      </c>
    </row>
    <row r="11" spans="1:19" x14ac:dyDescent="0.25">
      <c r="A11" s="14" t="s">
        <v>43</v>
      </c>
      <c r="B11" s="6" t="s">
        <v>77</v>
      </c>
      <c r="C11" s="6" t="s">
        <v>139</v>
      </c>
      <c r="D11" s="6" t="s">
        <v>23</v>
      </c>
      <c r="E11" s="6" t="s">
        <v>26</v>
      </c>
      <c r="F11" s="6" t="s">
        <v>19</v>
      </c>
      <c r="G11" s="7">
        <v>31793</v>
      </c>
      <c r="H11" s="8">
        <f t="shared" si="3"/>
        <v>0.46137659812216109</v>
      </c>
      <c r="I11" s="6" t="s">
        <v>20</v>
      </c>
      <c r="J11" s="7">
        <v>25105</v>
      </c>
      <c r="K11" s="8">
        <f t="shared" si="4"/>
        <v>0.57016647362085804</v>
      </c>
      <c r="L11" s="6" t="s">
        <v>20</v>
      </c>
      <c r="M11" s="7">
        <v>68909</v>
      </c>
      <c r="N11" s="7">
        <v>44031</v>
      </c>
      <c r="O11" s="8">
        <f t="shared" si="5"/>
        <v>0.36102686151300989</v>
      </c>
      <c r="P11" s="15">
        <v>2012</v>
      </c>
    </row>
    <row r="12" spans="1:19" x14ac:dyDescent="0.25">
      <c r="A12" s="14" t="s">
        <v>47</v>
      </c>
      <c r="B12" s="6" t="s">
        <v>169</v>
      </c>
      <c r="C12" s="6" t="s">
        <v>170</v>
      </c>
      <c r="D12" s="6" t="s">
        <v>23</v>
      </c>
      <c r="E12" s="6" t="s">
        <v>18</v>
      </c>
      <c r="F12" s="6" t="s">
        <v>211</v>
      </c>
      <c r="G12" s="7">
        <v>6354</v>
      </c>
      <c r="H12" s="8">
        <f t="shared" si="3"/>
        <v>0.30697135127300834</v>
      </c>
      <c r="I12" s="6" t="s">
        <v>21</v>
      </c>
      <c r="J12" s="7">
        <v>7024</v>
      </c>
      <c r="K12" s="8">
        <f t="shared" si="4"/>
        <v>0.60609198377772022</v>
      </c>
      <c r="L12" s="6" t="s">
        <v>20</v>
      </c>
      <c r="M12" s="7">
        <v>20699</v>
      </c>
      <c r="N12" s="7">
        <v>11589</v>
      </c>
      <c r="O12" s="8">
        <f t="shared" si="5"/>
        <v>0.44011788009082564</v>
      </c>
      <c r="P12" s="15">
        <v>2012</v>
      </c>
    </row>
    <row r="13" spans="1:19" x14ac:dyDescent="0.25">
      <c r="A13" s="14" t="s">
        <v>47</v>
      </c>
      <c r="B13" s="6" t="s">
        <v>173</v>
      </c>
      <c r="C13" s="6" t="s">
        <v>182</v>
      </c>
      <c r="D13" s="6" t="s">
        <v>17</v>
      </c>
      <c r="E13" s="6" t="s">
        <v>18</v>
      </c>
      <c r="F13" s="6" t="s">
        <v>211</v>
      </c>
      <c r="G13" s="7">
        <v>4409</v>
      </c>
      <c r="H13" s="8">
        <f t="shared" si="3"/>
        <v>0.34577680181946513</v>
      </c>
      <c r="I13" s="6" t="s">
        <v>21</v>
      </c>
      <c r="J13" s="7">
        <v>5309</v>
      </c>
      <c r="K13" s="8">
        <f t="shared" si="4"/>
        <v>0.55325135473113796</v>
      </c>
      <c r="L13" s="6" t="s">
        <v>20</v>
      </c>
      <c r="M13" s="7">
        <v>12751</v>
      </c>
      <c r="N13" s="7">
        <v>9596</v>
      </c>
      <c r="O13" s="8">
        <f t="shared" si="5"/>
        <v>0.24743157399419655</v>
      </c>
      <c r="P13" s="15">
        <v>2012</v>
      </c>
    </row>
    <row r="14" spans="1:19" x14ac:dyDescent="0.25">
      <c r="A14" s="14" t="s">
        <v>27</v>
      </c>
      <c r="B14" s="6" t="s">
        <v>56</v>
      </c>
      <c r="C14" s="6" t="s">
        <v>57</v>
      </c>
      <c r="D14" s="6" t="s">
        <v>23</v>
      </c>
      <c r="E14" s="6" t="s">
        <v>26</v>
      </c>
      <c r="F14" s="6" t="s">
        <v>19</v>
      </c>
      <c r="G14" s="7">
        <v>23848</v>
      </c>
      <c r="H14" s="8">
        <f t="shared" si="3"/>
        <v>0.43022857245945412</v>
      </c>
      <c r="I14" s="6" t="s">
        <v>20</v>
      </c>
      <c r="J14" s="7">
        <v>15266</v>
      </c>
      <c r="K14" s="8">
        <f t="shared" si="4"/>
        <v>0.60673264178689246</v>
      </c>
      <c r="L14" s="6" t="s">
        <v>20</v>
      </c>
      <c r="M14" s="7">
        <v>55431</v>
      </c>
      <c r="N14" s="7">
        <v>25161</v>
      </c>
      <c r="O14" s="8">
        <f t="shared" si="5"/>
        <v>0.54608432104778915</v>
      </c>
      <c r="P14" s="15">
        <v>2012</v>
      </c>
    </row>
    <row r="15" spans="1:19" x14ac:dyDescent="0.25">
      <c r="A15" s="14" t="s">
        <v>47</v>
      </c>
      <c r="B15" s="6" t="s">
        <v>33</v>
      </c>
      <c r="C15" s="6" t="s">
        <v>165</v>
      </c>
      <c r="D15" s="6" t="s">
        <v>23</v>
      </c>
      <c r="E15" s="6" t="s">
        <v>18</v>
      </c>
      <c r="F15" s="6" t="s">
        <v>49</v>
      </c>
      <c r="G15" s="7">
        <v>2778</v>
      </c>
      <c r="H15" s="8">
        <f t="shared" si="3"/>
        <v>0.39159853397237104</v>
      </c>
      <c r="I15" s="6" t="s">
        <v>20</v>
      </c>
      <c r="J15" s="7">
        <v>1848</v>
      </c>
      <c r="K15" s="8">
        <f t="shared" si="4"/>
        <v>0.60829493087557607</v>
      </c>
      <c r="L15" s="6" t="s">
        <v>20</v>
      </c>
      <c r="M15" s="7">
        <v>7094</v>
      </c>
      <c r="N15" s="7">
        <v>3038</v>
      </c>
      <c r="O15" s="8">
        <f t="shared" si="5"/>
        <v>0.57175077530307306</v>
      </c>
      <c r="P15" s="15">
        <v>2012</v>
      </c>
    </row>
    <row r="16" spans="1:19" x14ac:dyDescent="0.25">
      <c r="A16" s="14" t="s">
        <v>45</v>
      </c>
      <c r="B16" s="6" t="s">
        <v>151</v>
      </c>
      <c r="C16" s="6" t="s">
        <v>153</v>
      </c>
      <c r="D16" s="6" t="s">
        <v>23</v>
      </c>
      <c r="E16" s="6" t="s">
        <v>18</v>
      </c>
      <c r="F16" s="6" t="s">
        <v>24</v>
      </c>
      <c r="G16" s="7">
        <v>16404</v>
      </c>
      <c r="H16" s="8">
        <f t="shared" si="3"/>
        <v>0.48725717340937447</v>
      </c>
      <c r="I16" s="6" t="s">
        <v>20</v>
      </c>
      <c r="J16" s="7">
        <v>17930</v>
      </c>
      <c r="K16" s="8">
        <f t="shared" si="4"/>
        <v>0.72699995945343232</v>
      </c>
      <c r="L16" s="6" t="s">
        <v>20</v>
      </c>
      <c r="M16" s="7">
        <v>33666</v>
      </c>
      <c r="N16" s="7">
        <v>24663</v>
      </c>
      <c r="O16" s="8">
        <f t="shared" si="5"/>
        <v>0.26742113705221887</v>
      </c>
      <c r="P16" s="15">
        <v>2012</v>
      </c>
    </row>
    <row r="17" spans="1:16" x14ac:dyDescent="0.25">
      <c r="A17" s="14" t="s">
        <v>47</v>
      </c>
      <c r="B17" s="6" t="s">
        <v>151</v>
      </c>
      <c r="C17" s="6" t="s">
        <v>166</v>
      </c>
      <c r="D17" s="6" t="s">
        <v>23</v>
      </c>
      <c r="E17" s="6" t="s">
        <v>26</v>
      </c>
      <c r="F17" s="6" t="s">
        <v>211</v>
      </c>
      <c r="G17" s="7">
        <v>2410</v>
      </c>
      <c r="H17" s="8">
        <f t="shared" si="3"/>
        <v>0.33781889543033361</v>
      </c>
      <c r="I17" s="6" t="s">
        <v>21</v>
      </c>
      <c r="J17" s="7">
        <v>2121</v>
      </c>
      <c r="K17" s="8">
        <f t="shared" si="4"/>
        <v>0.57855973813420625</v>
      </c>
      <c r="L17" s="6" t="s">
        <v>20</v>
      </c>
      <c r="M17" s="7">
        <v>7134</v>
      </c>
      <c r="N17" s="7">
        <v>3666</v>
      </c>
      <c r="O17" s="8">
        <f t="shared" si="5"/>
        <v>0.4861227922624054</v>
      </c>
      <c r="P17" s="15">
        <v>2012</v>
      </c>
    </row>
    <row r="18" spans="1:16" x14ac:dyDescent="0.25">
      <c r="A18" s="14" t="s">
        <v>47</v>
      </c>
      <c r="B18" s="6" t="s">
        <v>36</v>
      </c>
      <c r="C18" s="6" t="s">
        <v>164</v>
      </c>
      <c r="D18" s="6" t="s">
        <v>23</v>
      </c>
      <c r="E18" s="6" t="s">
        <v>26</v>
      </c>
      <c r="F18" s="6" t="s">
        <v>19</v>
      </c>
      <c r="G18" s="7">
        <v>174772</v>
      </c>
      <c r="H18" s="8">
        <f t="shared" si="3"/>
        <v>0.35130968246406441</v>
      </c>
      <c r="I18" s="6" t="s">
        <v>20</v>
      </c>
      <c r="J18" s="7">
        <v>148940</v>
      </c>
      <c r="K18" s="8">
        <f t="shared" si="4"/>
        <v>0.63028712892236727</v>
      </c>
      <c r="L18" s="6" t="s">
        <v>20</v>
      </c>
      <c r="M18" s="7">
        <v>497487</v>
      </c>
      <c r="N18" s="7">
        <v>236305</v>
      </c>
      <c r="O18" s="8">
        <f t="shared" si="5"/>
        <v>0.52500266338617896</v>
      </c>
      <c r="P18" s="15">
        <v>2012</v>
      </c>
    </row>
    <row r="19" spans="1:16" x14ac:dyDescent="0.25">
      <c r="A19" s="14" t="s">
        <v>27</v>
      </c>
      <c r="B19" s="6" t="s">
        <v>54</v>
      </c>
      <c r="C19" s="6" t="s">
        <v>58</v>
      </c>
      <c r="D19" s="6" t="s">
        <v>23</v>
      </c>
      <c r="E19" s="6" t="s">
        <v>26</v>
      </c>
      <c r="F19" s="6" t="s">
        <v>19</v>
      </c>
      <c r="G19" s="7">
        <v>25854</v>
      </c>
      <c r="H19" s="8">
        <f t="shared" si="3"/>
        <v>0.26977617780560337</v>
      </c>
      <c r="I19" s="6" t="s">
        <v>21</v>
      </c>
      <c r="J19" s="7">
        <v>38829</v>
      </c>
      <c r="K19" s="8">
        <f t="shared" si="4"/>
        <v>0.51325129208359221</v>
      </c>
      <c r="L19" s="6" t="s">
        <v>20</v>
      </c>
      <c r="M19" s="7">
        <v>95835</v>
      </c>
      <c r="N19" s="7">
        <v>75653</v>
      </c>
      <c r="O19" s="8">
        <f t="shared" si="5"/>
        <v>0.2105911201544321</v>
      </c>
      <c r="P19" s="15">
        <v>2010</v>
      </c>
    </row>
    <row r="20" spans="1:16" x14ac:dyDescent="0.25">
      <c r="A20" s="14" t="s">
        <v>76</v>
      </c>
      <c r="B20" s="6" t="s">
        <v>81</v>
      </c>
      <c r="C20" s="6" t="s">
        <v>85</v>
      </c>
      <c r="D20" s="6" t="s">
        <v>17</v>
      </c>
      <c r="E20" s="6" t="s">
        <v>26</v>
      </c>
      <c r="F20" s="6" t="s">
        <v>19</v>
      </c>
      <c r="G20" s="7">
        <v>11709</v>
      </c>
      <c r="H20" s="8">
        <f t="shared" si="3"/>
        <v>0.42613822469701934</v>
      </c>
      <c r="I20" s="6" t="s">
        <v>20</v>
      </c>
      <c r="J20" s="7">
        <v>14256</v>
      </c>
      <c r="K20" s="8">
        <f t="shared" si="4"/>
        <v>0.62036553524804172</v>
      </c>
      <c r="L20" s="6" t="s">
        <v>20</v>
      </c>
      <c r="M20" s="7">
        <v>27477</v>
      </c>
      <c r="N20" s="7">
        <v>22980</v>
      </c>
      <c r="O20" s="8">
        <f t="shared" si="5"/>
        <v>0.1636641554754886</v>
      </c>
      <c r="P20" s="15">
        <v>2010</v>
      </c>
    </row>
    <row r="21" spans="1:16" x14ac:dyDescent="0.25">
      <c r="A21" s="14" t="s">
        <v>41</v>
      </c>
      <c r="B21" s="6" t="s">
        <v>81</v>
      </c>
      <c r="C21" s="6" t="s">
        <v>130</v>
      </c>
      <c r="D21" s="6" t="s">
        <v>17</v>
      </c>
      <c r="E21" s="6" t="s">
        <v>26</v>
      </c>
      <c r="F21" s="6" t="s">
        <v>19</v>
      </c>
      <c r="G21" s="7">
        <v>4767</v>
      </c>
      <c r="H21" s="8">
        <f t="shared" si="3"/>
        <v>0.3430483592400691</v>
      </c>
      <c r="I21" s="6" t="s">
        <v>21</v>
      </c>
      <c r="J21" s="7">
        <v>1441</v>
      </c>
      <c r="K21" s="8">
        <f t="shared" si="4"/>
        <v>0.5166726425242022</v>
      </c>
      <c r="L21" s="6" t="s">
        <v>20</v>
      </c>
      <c r="M21" s="7">
        <v>13896</v>
      </c>
      <c r="N21" s="7">
        <v>2789</v>
      </c>
      <c r="O21" s="8">
        <f t="shared" si="5"/>
        <v>0.79929476108232589</v>
      </c>
      <c r="P21" s="15">
        <v>2010</v>
      </c>
    </row>
    <row r="22" spans="1:16" x14ac:dyDescent="0.25">
      <c r="A22" s="14" t="s">
        <v>76</v>
      </c>
      <c r="B22" s="6" t="s">
        <v>239</v>
      </c>
      <c r="C22" s="6" t="s">
        <v>86</v>
      </c>
      <c r="D22" s="6" t="s">
        <v>17</v>
      </c>
      <c r="E22" s="6" t="s">
        <v>26</v>
      </c>
      <c r="F22" s="6" t="s">
        <v>19</v>
      </c>
      <c r="G22" s="7">
        <v>7234</v>
      </c>
      <c r="H22" s="8">
        <f t="shared" si="3"/>
        <v>0.2940530872728751</v>
      </c>
      <c r="I22" s="6" t="s">
        <v>20</v>
      </c>
      <c r="J22" s="7">
        <v>15286</v>
      </c>
      <c r="K22" s="8">
        <f t="shared" si="4"/>
        <v>0.67532582284073339</v>
      </c>
      <c r="L22" s="6" t="s">
        <v>20</v>
      </c>
      <c r="M22" s="7">
        <v>24601</v>
      </c>
      <c r="N22" s="7">
        <v>22635</v>
      </c>
      <c r="O22" s="8">
        <f t="shared" si="5"/>
        <v>7.9915450591439369E-2</v>
      </c>
      <c r="P22" s="15">
        <v>2010</v>
      </c>
    </row>
    <row r="23" spans="1:16" x14ac:dyDescent="0.25">
      <c r="A23" s="14" t="s">
        <v>41</v>
      </c>
      <c r="B23" s="6" t="s">
        <v>239</v>
      </c>
      <c r="C23" s="6" t="s">
        <v>131</v>
      </c>
      <c r="D23" s="6" t="s">
        <v>17</v>
      </c>
      <c r="E23" s="6" t="s">
        <v>26</v>
      </c>
      <c r="F23" s="6" t="s">
        <v>24</v>
      </c>
      <c r="G23" s="7">
        <v>5873</v>
      </c>
      <c r="H23" s="8">
        <f t="shared" si="3"/>
        <v>0.32526583961010191</v>
      </c>
      <c r="I23" s="6" t="s">
        <v>20</v>
      </c>
      <c r="J23" s="7">
        <v>3789</v>
      </c>
      <c r="K23" s="8">
        <f t="shared" si="4"/>
        <v>0.58945239576851272</v>
      </c>
      <c r="L23" s="6" t="s">
        <v>20</v>
      </c>
      <c r="M23" s="7">
        <v>18056</v>
      </c>
      <c r="N23" s="7">
        <v>6428</v>
      </c>
      <c r="O23" s="8">
        <f t="shared" si="5"/>
        <v>0.64399645547186535</v>
      </c>
      <c r="P23" s="15">
        <v>2010</v>
      </c>
    </row>
    <row r="24" spans="1:16" x14ac:dyDescent="0.25">
      <c r="A24" s="14" t="s">
        <v>47</v>
      </c>
      <c r="B24" s="6" t="s">
        <v>176</v>
      </c>
      <c r="C24" s="6" t="s">
        <v>185</v>
      </c>
      <c r="D24" s="6" t="s">
        <v>23</v>
      </c>
      <c r="E24" s="6" t="s">
        <v>26</v>
      </c>
      <c r="F24" s="6" t="s">
        <v>19</v>
      </c>
      <c r="G24" s="7">
        <v>6842</v>
      </c>
      <c r="H24" s="8">
        <f t="shared" si="3"/>
        <v>0.41587648918064674</v>
      </c>
      <c r="I24" s="6" t="s">
        <v>20</v>
      </c>
      <c r="J24" s="7">
        <v>1575</v>
      </c>
      <c r="K24" s="8">
        <f t="shared" si="4"/>
        <v>0.54611650485436891</v>
      </c>
      <c r="L24" s="6" t="s">
        <v>20</v>
      </c>
      <c r="M24" s="7">
        <v>16452</v>
      </c>
      <c r="N24" s="7">
        <v>2884</v>
      </c>
      <c r="O24" s="8">
        <f t="shared" si="5"/>
        <v>0.82470216387065398</v>
      </c>
      <c r="P24" s="15">
        <v>2010</v>
      </c>
    </row>
    <row r="25" spans="1:16" x14ac:dyDescent="0.25">
      <c r="A25" s="14" t="s">
        <v>47</v>
      </c>
      <c r="B25" s="6" t="s">
        <v>178</v>
      </c>
      <c r="C25" s="6" t="s">
        <v>186</v>
      </c>
      <c r="D25" s="6" t="s">
        <v>17</v>
      </c>
      <c r="E25" s="6" t="s">
        <v>26</v>
      </c>
      <c r="F25" s="6" t="s">
        <v>19</v>
      </c>
      <c r="G25" s="7">
        <v>4201</v>
      </c>
      <c r="H25" s="8">
        <f t="shared" si="3"/>
        <v>0.32535625774473359</v>
      </c>
      <c r="I25" s="6" t="s">
        <v>21</v>
      </c>
      <c r="J25" s="7">
        <v>1558</v>
      </c>
      <c r="K25" s="8">
        <f t="shared" si="4"/>
        <v>0.56757741347905277</v>
      </c>
      <c r="L25" s="6" t="s">
        <v>20</v>
      </c>
      <c r="M25" s="7">
        <v>12912</v>
      </c>
      <c r="N25" s="7">
        <v>2745</v>
      </c>
      <c r="O25" s="8">
        <f t="shared" si="5"/>
        <v>0.78740706319702602</v>
      </c>
      <c r="P25" s="15">
        <v>2010</v>
      </c>
    </row>
    <row r="26" spans="1:16" x14ac:dyDescent="0.25">
      <c r="A26" s="14" t="s">
        <v>27</v>
      </c>
      <c r="B26" s="6" t="s">
        <v>77</v>
      </c>
      <c r="C26" s="6" t="s">
        <v>59</v>
      </c>
      <c r="D26" s="6" t="s">
        <v>23</v>
      </c>
      <c r="E26" s="6" t="s">
        <v>18</v>
      </c>
      <c r="F26" s="6" t="s">
        <v>24</v>
      </c>
      <c r="G26" s="7">
        <v>30420</v>
      </c>
      <c r="H26" s="8">
        <f t="shared" si="3"/>
        <v>0.39727315467795016</v>
      </c>
      <c r="I26" s="6" t="s">
        <v>20</v>
      </c>
      <c r="J26" s="7">
        <v>36983</v>
      </c>
      <c r="K26" s="8">
        <f t="shared" si="4"/>
        <v>0.53750454182108853</v>
      </c>
      <c r="L26" s="6" t="s">
        <v>20</v>
      </c>
      <c r="M26" s="7">
        <v>76572</v>
      </c>
      <c r="N26" s="7">
        <v>68805</v>
      </c>
      <c r="O26" s="8">
        <f t="shared" si="5"/>
        <v>0.10143394452280206</v>
      </c>
      <c r="P26" s="15">
        <v>2010</v>
      </c>
    </row>
    <row r="27" spans="1:16" x14ac:dyDescent="0.25">
      <c r="A27" s="14" t="s">
        <v>38</v>
      </c>
      <c r="B27" s="6" t="s">
        <v>77</v>
      </c>
      <c r="C27" s="6" t="s">
        <v>108</v>
      </c>
      <c r="D27" s="6" t="s">
        <v>17</v>
      </c>
      <c r="E27" s="6" t="s">
        <v>26</v>
      </c>
      <c r="F27" s="6" t="s">
        <v>24</v>
      </c>
      <c r="G27" s="7">
        <v>2190</v>
      </c>
      <c r="H27" s="8">
        <f t="shared" si="3"/>
        <v>0.34745359352689198</v>
      </c>
      <c r="I27" s="6" t="s">
        <v>20</v>
      </c>
      <c r="J27" s="7">
        <v>3092</v>
      </c>
      <c r="K27" s="8">
        <f t="shared" si="4"/>
        <v>0.58383685800604235</v>
      </c>
      <c r="L27" s="6" t="s">
        <v>20</v>
      </c>
      <c r="M27" s="7">
        <v>6303</v>
      </c>
      <c r="N27" s="7">
        <v>5296</v>
      </c>
      <c r="O27" s="8">
        <f t="shared" si="5"/>
        <v>0.15976519117880375</v>
      </c>
      <c r="P27" s="15">
        <v>2010</v>
      </c>
    </row>
    <row r="28" spans="1:16" x14ac:dyDescent="0.25">
      <c r="A28" s="14" t="s">
        <v>43</v>
      </c>
      <c r="B28" s="6" t="s">
        <v>77</v>
      </c>
      <c r="C28" s="6" t="s">
        <v>140</v>
      </c>
      <c r="D28" s="6" t="s">
        <v>17</v>
      </c>
      <c r="E28" s="6" t="s">
        <v>26</v>
      </c>
      <c r="F28" s="6" t="s">
        <v>19</v>
      </c>
      <c r="G28" s="7">
        <v>8161</v>
      </c>
      <c r="H28" s="8">
        <f t="shared" si="3"/>
        <v>0.33560883332647939</v>
      </c>
      <c r="I28" s="6" t="s">
        <v>20</v>
      </c>
      <c r="J28" s="7">
        <v>7492</v>
      </c>
      <c r="K28" s="8">
        <f t="shared" si="4"/>
        <v>0.67271257968932385</v>
      </c>
      <c r="L28" s="6" t="s">
        <v>20</v>
      </c>
      <c r="M28" s="7">
        <v>24317</v>
      </c>
      <c r="N28" s="7">
        <v>11137</v>
      </c>
      <c r="O28" s="8">
        <f t="shared" si="5"/>
        <v>0.54200764896985643</v>
      </c>
      <c r="P28" s="15">
        <v>2010</v>
      </c>
    </row>
    <row r="29" spans="1:16" x14ac:dyDescent="0.25">
      <c r="A29" s="14" t="s">
        <v>47</v>
      </c>
      <c r="B29" s="6" t="s">
        <v>232</v>
      </c>
      <c r="C29" s="6" t="s">
        <v>188</v>
      </c>
      <c r="D29" s="6" t="s">
        <v>17</v>
      </c>
      <c r="E29" s="6" t="s">
        <v>26</v>
      </c>
      <c r="F29" s="6" t="s">
        <v>19</v>
      </c>
      <c r="G29" s="7">
        <v>3838</v>
      </c>
      <c r="H29" s="8">
        <f t="shared" si="3"/>
        <v>0.32459404600811909</v>
      </c>
      <c r="I29" s="6" t="s">
        <v>20</v>
      </c>
      <c r="J29" s="7">
        <v>2430</v>
      </c>
      <c r="K29" s="8">
        <f t="shared" si="4"/>
        <v>0.71744906997342783</v>
      </c>
      <c r="L29" s="6" t="s">
        <v>20</v>
      </c>
      <c r="M29" s="7">
        <v>11824</v>
      </c>
      <c r="N29" s="7">
        <v>3387</v>
      </c>
      <c r="O29" s="8">
        <f t="shared" si="5"/>
        <v>0.71354871447902568</v>
      </c>
      <c r="P29" s="15">
        <v>2010</v>
      </c>
    </row>
    <row r="30" spans="1:16" x14ac:dyDescent="0.25">
      <c r="A30" s="14" t="s">
        <v>47</v>
      </c>
      <c r="B30" s="6" t="s">
        <v>244</v>
      </c>
      <c r="C30" s="6" t="s">
        <v>191</v>
      </c>
      <c r="D30" s="6" t="s">
        <v>17</v>
      </c>
      <c r="E30" s="6" t="s">
        <v>26</v>
      </c>
      <c r="F30" s="6" t="s">
        <v>24</v>
      </c>
      <c r="G30" s="7">
        <v>3681</v>
      </c>
      <c r="H30" s="8">
        <f t="shared" si="3"/>
        <v>0.49515738498789347</v>
      </c>
      <c r="I30" s="6" t="s">
        <v>20</v>
      </c>
      <c r="J30" s="7">
        <v>2126</v>
      </c>
      <c r="K30" s="8">
        <f t="shared" si="4"/>
        <v>0.67513496348046997</v>
      </c>
      <c r="L30" s="6" t="s">
        <v>20</v>
      </c>
      <c r="M30" s="7">
        <v>7434</v>
      </c>
      <c r="N30" s="7">
        <v>3149</v>
      </c>
      <c r="O30" s="8">
        <f t="shared" si="5"/>
        <v>0.57640570352434761</v>
      </c>
      <c r="P30" s="15">
        <v>2010</v>
      </c>
    </row>
    <row r="31" spans="1:16" x14ac:dyDescent="0.25">
      <c r="A31" s="14" t="s">
        <v>45</v>
      </c>
      <c r="B31" s="6" t="s">
        <v>246</v>
      </c>
      <c r="C31" s="6" t="s">
        <v>157</v>
      </c>
      <c r="D31" s="6" t="s">
        <v>17</v>
      </c>
      <c r="E31" s="6" t="s">
        <v>26</v>
      </c>
      <c r="F31" s="6" t="s">
        <v>19</v>
      </c>
      <c r="G31" s="7">
        <v>15709</v>
      </c>
      <c r="H31" s="8">
        <f t="shared" si="3"/>
        <v>0.48927025259289253</v>
      </c>
      <c r="I31" s="6" t="s">
        <v>20</v>
      </c>
      <c r="J31" s="7">
        <v>13637</v>
      </c>
      <c r="K31" s="8">
        <f t="shared" si="4"/>
        <v>0.50187693213602236</v>
      </c>
      <c r="L31" s="6" t="s">
        <v>20</v>
      </c>
      <c r="M31" s="7">
        <v>32107</v>
      </c>
      <c r="N31" s="7">
        <v>27172</v>
      </c>
      <c r="O31" s="8">
        <f t="shared" si="5"/>
        <v>0.15370479957641636</v>
      </c>
      <c r="P31" s="15">
        <v>2010</v>
      </c>
    </row>
    <row r="32" spans="1:16" x14ac:dyDescent="0.25">
      <c r="A32" s="14" t="s">
        <v>15</v>
      </c>
      <c r="B32" s="6" t="s">
        <v>151</v>
      </c>
      <c r="C32" s="6" t="s">
        <v>25</v>
      </c>
      <c r="D32" s="6" t="s">
        <v>17</v>
      </c>
      <c r="E32" s="6" t="s">
        <v>26</v>
      </c>
      <c r="F32" s="6" t="s">
        <v>19</v>
      </c>
      <c r="G32" s="7">
        <v>6161</v>
      </c>
      <c r="H32" s="8">
        <f t="shared" si="3"/>
        <v>0.37587700567384541</v>
      </c>
      <c r="I32" s="6" t="s">
        <v>20</v>
      </c>
      <c r="J32" s="7">
        <v>11780</v>
      </c>
      <c r="K32" s="8">
        <f t="shared" si="4"/>
        <v>0.55755395683453235</v>
      </c>
      <c r="L32" s="6" t="s">
        <v>20</v>
      </c>
      <c r="M32" s="7">
        <v>16391</v>
      </c>
      <c r="N32" s="7">
        <v>21128</v>
      </c>
      <c r="O32" s="8">
        <f t="shared" si="5"/>
        <v>-0.28900006100909037</v>
      </c>
      <c r="P32" s="15">
        <v>2010</v>
      </c>
    </row>
    <row r="33" spans="1:16" x14ac:dyDescent="0.25">
      <c r="A33" s="14" t="s">
        <v>41</v>
      </c>
      <c r="B33" s="6" t="s">
        <v>123</v>
      </c>
      <c r="C33" s="6" t="s">
        <v>129</v>
      </c>
      <c r="D33" s="6" t="s">
        <v>17</v>
      </c>
      <c r="E33" s="6" t="s">
        <v>26</v>
      </c>
      <c r="F33" s="6" t="s">
        <v>19</v>
      </c>
      <c r="G33" s="7">
        <v>8513</v>
      </c>
      <c r="H33" s="8">
        <f t="shared" si="3"/>
        <v>0.33057626592109352</v>
      </c>
      <c r="I33" s="6" t="s">
        <v>21</v>
      </c>
      <c r="J33" s="7">
        <v>9239</v>
      </c>
      <c r="K33" s="8">
        <f t="shared" si="4"/>
        <v>0.61019747704907201</v>
      </c>
      <c r="L33" s="6" t="s">
        <v>20</v>
      </c>
      <c r="M33" s="7">
        <v>25752</v>
      </c>
      <c r="N33" s="7">
        <v>15141</v>
      </c>
      <c r="O33" s="8">
        <f t="shared" si="5"/>
        <v>0.4120456663560112</v>
      </c>
      <c r="P33" s="15">
        <v>2010</v>
      </c>
    </row>
    <row r="34" spans="1:16" x14ac:dyDescent="0.25">
      <c r="A34" s="14" t="s">
        <v>27</v>
      </c>
      <c r="B34" s="6" t="s">
        <v>36</v>
      </c>
      <c r="C34" s="6" t="s">
        <v>61</v>
      </c>
      <c r="D34" s="6" t="s">
        <v>23</v>
      </c>
      <c r="E34" s="6" t="s">
        <v>18</v>
      </c>
      <c r="F34" s="6" t="s">
        <v>19</v>
      </c>
      <c r="G34" s="7">
        <v>146579</v>
      </c>
      <c r="H34" s="8">
        <f t="shared" si="3"/>
        <v>0.44504865570584934</v>
      </c>
      <c r="I34" s="6" t="s">
        <v>20</v>
      </c>
      <c r="J34" s="7">
        <v>133974</v>
      </c>
      <c r="K34" s="8">
        <f t="shared" si="4"/>
        <v>0.52026313336854202</v>
      </c>
      <c r="L34" s="6" t="s">
        <v>20</v>
      </c>
      <c r="M34" s="7">
        <v>329355</v>
      </c>
      <c r="N34" s="7">
        <v>257512</v>
      </c>
      <c r="O34" s="8">
        <f t="shared" si="5"/>
        <v>0.21813241031713501</v>
      </c>
      <c r="P34" s="15">
        <v>2010</v>
      </c>
    </row>
    <row r="35" spans="1:16" x14ac:dyDescent="0.25">
      <c r="A35" s="14" t="s">
        <v>41</v>
      </c>
      <c r="B35" s="6" t="s">
        <v>36</v>
      </c>
      <c r="C35" s="6" t="s">
        <v>128</v>
      </c>
      <c r="D35" s="6" t="s">
        <v>23</v>
      </c>
      <c r="E35" s="6" t="s">
        <v>18</v>
      </c>
      <c r="F35" s="6" t="s">
        <v>19</v>
      </c>
      <c r="G35" s="7">
        <v>155007</v>
      </c>
      <c r="H35" s="8">
        <f t="shared" si="3"/>
        <v>0.36381154005032107</v>
      </c>
      <c r="I35" s="6" t="s">
        <v>20</v>
      </c>
      <c r="J35" s="7">
        <v>94672</v>
      </c>
      <c r="K35" s="8">
        <f t="shared" si="4"/>
        <v>0.59933401704207345</v>
      </c>
      <c r="L35" s="6" t="s">
        <v>20</v>
      </c>
      <c r="M35" s="7">
        <v>426064</v>
      </c>
      <c r="N35" s="7">
        <v>157962</v>
      </c>
      <c r="O35" s="8">
        <f t="shared" si="5"/>
        <v>0.62925288219610198</v>
      </c>
      <c r="P35" s="15">
        <v>2010</v>
      </c>
    </row>
    <row r="36" spans="1:16" x14ac:dyDescent="0.25">
      <c r="A36" s="14" t="s">
        <v>38</v>
      </c>
      <c r="B36" s="6" t="s">
        <v>54</v>
      </c>
      <c r="C36" s="6" t="s">
        <v>110</v>
      </c>
      <c r="D36" s="6" t="s">
        <v>17</v>
      </c>
      <c r="E36" s="6" t="s">
        <v>26</v>
      </c>
      <c r="F36" s="6" t="s">
        <v>19</v>
      </c>
      <c r="G36" s="7">
        <v>16161</v>
      </c>
      <c r="H36" s="8">
        <f t="shared" si="3"/>
        <v>0.36787234526871687</v>
      </c>
      <c r="I36" s="6" t="s">
        <v>21</v>
      </c>
      <c r="J36" s="7">
        <v>16733</v>
      </c>
      <c r="K36" s="8">
        <f t="shared" si="4"/>
        <v>0.50815390689058282</v>
      </c>
      <c r="L36" s="6" t="s">
        <v>20</v>
      </c>
      <c r="M36" s="7">
        <v>43931</v>
      </c>
      <c r="N36" s="7">
        <v>32929</v>
      </c>
      <c r="O36" s="8">
        <f t="shared" si="5"/>
        <v>0.25043818715713279</v>
      </c>
      <c r="P36" s="15">
        <v>2008</v>
      </c>
    </row>
    <row r="37" spans="1:16" x14ac:dyDescent="0.25">
      <c r="A37" s="14" t="s">
        <v>15</v>
      </c>
      <c r="B37" s="6" t="s">
        <v>77</v>
      </c>
      <c r="C37" s="6" t="s">
        <v>28</v>
      </c>
      <c r="D37" s="6" t="s">
        <v>17</v>
      </c>
      <c r="E37" s="6" t="s">
        <v>26</v>
      </c>
      <c r="F37" s="6" t="s">
        <v>19</v>
      </c>
      <c r="G37" s="7">
        <v>20131</v>
      </c>
      <c r="H37" s="8">
        <f t="shared" si="3"/>
        <v>0.35482506389354013</v>
      </c>
      <c r="I37" s="6" t="s">
        <v>20</v>
      </c>
      <c r="J37" s="7">
        <v>24725</v>
      </c>
      <c r="K37" s="8">
        <f t="shared" si="4"/>
        <v>0.53112648221343872</v>
      </c>
      <c r="L37" s="6" t="s">
        <v>20</v>
      </c>
      <c r="M37" s="7">
        <v>56735</v>
      </c>
      <c r="N37" s="7">
        <v>46552</v>
      </c>
      <c r="O37" s="8">
        <f t="shared" si="5"/>
        <v>0.17948356393760465</v>
      </c>
      <c r="P37" s="15">
        <v>2008</v>
      </c>
    </row>
    <row r="38" spans="1:16" x14ac:dyDescent="0.25">
      <c r="A38" s="14" t="s">
        <v>47</v>
      </c>
      <c r="B38" s="6" t="s">
        <v>243</v>
      </c>
      <c r="C38" s="6" t="s">
        <v>193</v>
      </c>
      <c r="D38" s="6" t="s">
        <v>23</v>
      </c>
      <c r="E38" s="6" t="s">
        <v>26</v>
      </c>
      <c r="F38" s="6" t="s">
        <v>19</v>
      </c>
      <c r="G38" s="7">
        <v>20043</v>
      </c>
      <c r="H38" s="8">
        <f t="shared" si="3"/>
        <v>0.4486200953510755</v>
      </c>
      <c r="I38" s="6" t="s">
        <v>20</v>
      </c>
      <c r="J38" s="7">
        <v>1981</v>
      </c>
      <c r="K38" s="8">
        <f t="shared" si="4"/>
        <v>0.72457937088515001</v>
      </c>
      <c r="L38" s="6" t="s">
        <v>20</v>
      </c>
      <c r="M38" s="7">
        <v>44677</v>
      </c>
      <c r="N38" s="7">
        <v>2734</v>
      </c>
      <c r="O38" s="8">
        <f t="shared" si="5"/>
        <v>0.93880520178167737</v>
      </c>
      <c r="P38" s="15">
        <v>2008</v>
      </c>
    </row>
    <row r="39" spans="1:16" x14ac:dyDescent="0.25">
      <c r="A39" s="14" t="s">
        <v>45</v>
      </c>
      <c r="B39" s="6" t="s">
        <v>56</v>
      </c>
      <c r="C39" s="6" t="s">
        <v>158</v>
      </c>
      <c r="D39" s="6" t="s">
        <v>23</v>
      </c>
      <c r="E39" s="6" t="s">
        <v>26</v>
      </c>
      <c r="F39" s="6" t="s">
        <v>19</v>
      </c>
      <c r="G39" s="7">
        <v>6189</v>
      </c>
      <c r="H39" s="8">
        <f t="shared" ref="H39:H70" si="6">G39/M39</f>
        <v>0.41348209513629075</v>
      </c>
      <c r="I39" s="6" t="s">
        <v>20</v>
      </c>
      <c r="J39" s="7">
        <v>5312</v>
      </c>
      <c r="K39" s="8">
        <f t="shared" ref="K39:K70" si="7">J39/N39</f>
        <v>0.68181234758054166</v>
      </c>
      <c r="L39" s="6" t="s">
        <v>20</v>
      </c>
      <c r="M39" s="7">
        <v>14968</v>
      </c>
      <c r="N39" s="7">
        <v>7791</v>
      </c>
      <c r="O39" s="8">
        <f t="shared" ref="O39:O70" si="8">(M39-N39)/M39</f>
        <v>0.47948957776590057</v>
      </c>
      <c r="P39" s="15">
        <v>2008</v>
      </c>
    </row>
    <row r="40" spans="1:16" x14ac:dyDescent="0.25">
      <c r="A40" s="14" t="s">
        <v>76</v>
      </c>
      <c r="B40" s="6" t="s">
        <v>36</v>
      </c>
      <c r="C40" s="6" t="s">
        <v>87</v>
      </c>
      <c r="D40" s="6" t="s">
        <v>23</v>
      </c>
      <c r="E40" s="6" t="s">
        <v>26</v>
      </c>
      <c r="F40" s="6" t="s">
        <v>19</v>
      </c>
      <c r="G40" s="7">
        <v>169635</v>
      </c>
      <c r="H40" s="8">
        <f t="shared" si="6"/>
        <v>0.34392955764700156</v>
      </c>
      <c r="I40" s="6" t="s">
        <v>21</v>
      </c>
      <c r="J40" s="7">
        <v>191061</v>
      </c>
      <c r="K40" s="8">
        <f t="shared" si="7"/>
        <v>0.59883593372908661</v>
      </c>
      <c r="L40" s="6" t="s">
        <v>20</v>
      </c>
      <c r="M40" s="7">
        <v>493226</v>
      </c>
      <c r="N40" s="7">
        <v>319054</v>
      </c>
      <c r="O40" s="8">
        <f t="shared" si="8"/>
        <v>0.35312818059064199</v>
      </c>
      <c r="P40" s="15">
        <v>2008</v>
      </c>
    </row>
    <row r="41" spans="1:16" x14ac:dyDescent="0.25">
      <c r="A41" s="14" t="s">
        <v>38</v>
      </c>
      <c r="B41" s="6" t="s">
        <v>54</v>
      </c>
      <c r="C41" s="6" t="s">
        <v>122</v>
      </c>
      <c r="D41" s="6" t="s">
        <v>23</v>
      </c>
      <c r="E41" s="6" t="s">
        <v>26</v>
      </c>
      <c r="F41" s="6" t="s">
        <v>19</v>
      </c>
      <c r="G41" s="7">
        <v>4159</v>
      </c>
      <c r="H41" s="8">
        <f t="shared" si="6"/>
        <v>0.37130613338094814</v>
      </c>
      <c r="I41" s="6" t="s">
        <v>20</v>
      </c>
      <c r="J41" s="7">
        <v>5021</v>
      </c>
      <c r="K41" s="8">
        <f t="shared" si="7"/>
        <v>0.67441235728676963</v>
      </c>
      <c r="L41" s="6" t="s">
        <v>20</v>
      </c>
      <c r="M41" s="7">
        <v>11201</v>
      </c>
      <c r="N41" s="7">
        <v>7445</v>
      </c>
      <c r="O41" s="8">
        <f t="shared" si="8"/>
        <v>0.33532720292830998</v>
      </c>
      <c r="P41" s="15">
        <v>2006</v>
      </c>
    </row>
    <row r="42" spans="1:16" x14ac:dyDescent="0.25">
      <c r="A42" s="14" t="s">
        <v>45</v>
      </c>
      <c r="B42" s="6" t="s">
        <v>54</v>
      </c>
      <c r="C42" s="6" t="s">
        <v>159</v>
      </c>
      <c r="D42" s="6" t="s">
        <v>23</v>
      </c>
      <c r="E42" s="6" t="s">
        <v>26</v>
      </c>
      <c r="F42" s="6" t="s">
        <v>19</v>
      </c>
      <c r="G42" s="7">
        <v>3393</v>
      </c>
      <c r="H42" s="8">
        <f t="shared" si="6"/>
        <v>0.31624568925342528</v>
      </c>
      <c r="I42" s="6" t="s">
        <v>21</v>
      </c>
      <c r="J42" s="7">
        <v>1704</v>
      </c>
      <c r="K42" s="8">
        <f t="shared" si="7"/>
        <v>0.56071076011845999</v>
      </c>
      <c r="L42" s="6" t="s">
        <v>20</v>
      </c>
      <c r="M42" s="7">
        <v>10729</v>
      </c>
      <c r="N42" s="7">
        <v>3039</v>
      </c>
      <c r="O42" s="8">
        <f t="shared" si="8"/>
        <v>0.71674899804268799</v>
      </c>
      <c r="P42" s="15">
        <v>2006</v>
      </c>
    </row>
    <row r="43" spans="1:16" x14ac:dyDescent="0.25">
      <c r="A43" s="14" t="s">
        <v>47</v>
      </c>
      <c r="B43" s="6" t="s">
        <v>240</v>
      </c>
      <c r="C43" s="6" t="s">
        <v>194</v>
      </c>
      <c r="D43" s="6" t="s">
        <v>23</v>
      </c>
      <c r="E43" s="6" t="s">
        <v>26</v>
      </c>
      <c r="F43" s="6" t="s">
        <v>19</v>
      </c>
      <c r="G43" s="7">
        <v>3703</v>
      </c>
      <c r="H43" s="8">
        <f t="shared" si="6"/>
        <v>0.36739755928167478</v>
      </c>
      <c r="I43" s="6" t="s">
        <v>20</v>
      </c>
      <c r="J43" s="7">
        <v>2611</v>
      </c>
      <c r="K43" s="8">
        <f t="shared" si="7"/>
        <v>0.70777988614800758</v>
      </c>
      <c r="L43" s="6" t="s">
        <v>20</v>
      </c>
      <c r="M43" s="7">
        <v>10079</v>
      </c>
      <c r="N43" s="7">
        <v>3689</v>
      </c>
      <c r="O43" s="8">
        <f t="shared" si="8"/>
        <v>0.63399146740748091</v>
      </c>
      <c r="P43" s="15">
        <v>2006</v>
      </c>
    </row>
    <row r="44" spans="1:16" x14ac:dyDescent="0.25">
      <c r="A44" s="14" t="s">
        <v>47</v>
      </c>
      <c r="B44" s="6" t="s">
        <v>244</v>
      </c>
      <c r="C44" s="6" t="s">
        <v>195</v>
      </c>
      <c r="D44" s="6" t="s">
        <v>17</v>
      </c>
      <c r="E44" s="6" t="s">
        <v>26</v>
      </c>
      <c r="F44" s="6" t="s">
        <v>19</v>
      </c>
      <c r="G44" s="7">
        <v>1614</v>
      </c>
      <c r="H44" s="8">
        <f t="shared" si="6"/>
        <v>0.44511858797573084</v>
      </c>
      <c r="I44" s="6" t="s">
        <v>20</v>
      </c>
      <c r="J44" s="7">
        <v>1129</v>
      </c>
      <c r="K44" s="8">
        <f t="shared" si="7"/>
        <v>0.60829741379310343</v>
      </c>
      <c r="L44" s="6" t="s">
        <v>20</v>
      </c>
      <c r="M44" s="7">
        <v>3626</v>
      </c>
      <c r="N44" s="7">
        <v>1856</v>
      </c>
      <c r="O44" s="8">
        <f t="shared" si="8"/>
        <v>0.48814120242691672</v>
      </c>
      <c r="P44" s="15">
        <v>2006</v>
      </c>
    </row>
    <row r="45" spans="1:16" x14ac:dyDescent="0.25">
      <c r="A45" s="14" t="s">
        <v>38</v>
      </c>
      <c r="B45" s="6" t="s">
        <v>36</v>
      </c>
      <c r="C45" s="6" t="s">
        <v>121</v>
      </c>
      <c r="D45" s="6" t="s">
        <v>23</v>
      </c>
      <c r="E45" s="6" t="s">
        <v>26</v>
      </c>
      <c r="F45" s="6" t="s">
        <v>24</v>
      </c>
      <c r="G45" s="7">
        <v>46185</v>
      </c>
      <c r="H45" s="8">
        <f t="shared" si="6"/>
        <v>0.4405032142380253</v>
      </c>
      <c r="I45" s="6" t="s">
        <v>20</v>
      </c>
      <c r="J45" s="7">
        <v>19471</v>
      </c>
      <c r="K45" s="8">
        <f t="shared" si="7"/>
        <v>0.65249153848731611</v>
      </c>
      <c r="L45" s="6" t="s">
        <v>20</v>
      </c>
      <c r="M45" s="7">
        <v>104846</v>
      </c>
      <c r="N45" s="7">
        <v>29841</v>
      </c>
      <c r="O45" s="8">
        <f t="shared" si="8"/>
        <v>0.71538256108959808</v>
      </c>
      <c r="P45" s="15">
        <v>2006</v>
      </c>
    </row>
    <row r="46" spans="1:16" x14ac:dyDescent="0.25">
      <c r="A46" s="14" t="s">
        <v>47</v>
      </c>
      <c r="B46" s="6" t="s">
        <v>36</v>
      </c>
      <c r="C46" s="6" t="s">
        <v>229</v>
      </c>
      <c r="D46" s="6" t="s">
        <v>23</v>
      </c>
      <c r="E46" s="6" t="s">
        <v>18</v>
      </c>
      <c r="F46" s="6" t="s">
        <v>19</v>
      </c>
      <c r="G46" s="7">
        <v>215776</v>
      </c>
      <c r="H46" s="8">
        <f t="shared" si="6"/>
        <v>0.43087552542508262</v>
      </c>
      <c r="I46" s="6" t="s">
        <v>20</v>
      </c>
      <c r="J46" s="7">
        <v>124663</v>
      </c>
      <c r="K46" s="8">
        <f t="shared" si="7"/>
        <v>0.60150444869048303</v>
      </c>
      <c r="L46" s="6" t="s">
        <v>20</v>
      </c>
      <c r="M46" s="7">
        <v>500785</v>
      </c>
      <c r="N46" s="7">
        <v>207252</v>
      </c>
      <c r="O46" s="8">
        <f t="shared" si="8"/>
        <v>0.58614575117066203</v>
      </c>
      <c r="P46" s="15">
        <v>2006</v>
      </c>
    </row>
    <row r="47" spans="1:16" x14ac:dyDescent="0.25">
      <c r="A47" s="14" t="s">
        <v>47</v>
      </c>
      <c r="B47" s="6" t="s">
        <v>178</v>
      </c>
      <c r="C47" s="6" t="s">
        <v>198</v>
      </c>
      <c r="D47" s="6" t="s">
        <v>17</v>
      </c>
      <c r="E47" s="6" t="s">
        <v>26</v>
      </c>
      <c r="F47" s="6" t="s">
        <v>19</v>
      </c>
      <c r="G47" s="7">
        <v>3398</v>
      </c>
      <c r="H47" s="8">
        <f t="shared" si="6"/>
        <v>0.37148791953646004</v>
      </c>
      <c r="I47" s="6" t="s">
        <v>21</v>
      </c>
      <c r="J47" s="7">
        <v>2830</v>
      </c>
      <c r="K47" s="8">
        <f t="shared" si="7"/>
        <v>0.6082097571459274</v>
      </c>
      <c r="L47" s="6" t="s">
        <v>20</v>
      </c>
      <c r="M47" s="7">
        <v>9147</v>
      </c>
      <c r="N47" s="7">
        <v>4653</v>
      </c>
      <c r="O47" s="8">
        <f t="shared" si="8"/>
        <v>0.49130862577894391</v>
      </c>
      <c r="P47" s="15">
        <v>2004</v>
      </c>
    </row>
    <row r="48" spans="1:16" x14ac:dyDescent="0.25">
      <c r="A48" s="14" t="s">
        <v>47</v>
      </c>
      <c r="B48" s="6" t="s">
        <v>241</v>
      </c>
      <c r="C48" s="6" t="s">
        <v>199</v>
      </c>
      <c r="D48" s="6" t="s">
        <v>17</v>
      </c>
      <c r="E48" s="6" t="s">
        <v>18</v>
      </c>
      <c r="F48" s="6" t="s">
        <v>19</v>
      </c>
      <c r="G48" s="7">
        <v>15627</v>
      </c>
      <c r="H48" s="8">
        <f t="shared" si="6"/>
        <v>0.41258316612102652</v>
      </c>
      <c r="I48" s="6" t="s">
        <v>20</v>
      </c>
      <c r="J48" s="7">
        <v>16694</v>
      </c>
      <c r="K48" s="8">
        <f t="shared" si="7"/>
        <v>0.5490183181504259</v>
      </c>
      <c r="L48" s="6" t="s">
        <v>20</v>
      </c>
      <c r="M48" s="7">
        <v>37876</v>
      </c>
      <c r="N48" s="7">
        <v>30407</v>
      </c>
      <c r="O48" s="8">
        <f t="shared" si="8"/>
        <v>0.19719611363396347</v>
      </c>
      <c r="P48" s="15">
        <v>2004</v>
      </c>
    </row>
    <row r="49" spans="1:16" x14ac:dyDescent="0.25">
      <c r="A49" s="14" t="s">
        <v>47</v>
      </c>
      <c r="B49" s="6" t="s">
        <v>234</v>
      </c>
      <c r="C49" s="6" t="s">
        <v>200</v>
      </c>
      <c r="D49" s="6" t="s">
        <v>17</v>
      </c>
      <c r="E49" s="6" t="s">
        <v>26</v>
      </c>
      <c r="F49" s="6" t="s">
        <v>19</v>
      </c>
      <c r="G49" s="7">
        <v>4856</v>
      </c>
      <c r="H49" s="8">
        <f t="shared" si="6"/>
        <v>0.49080250656963814</v>
      </c>
      <c r="I49" s="6" t="s">
        <v>20</v>
      </c>
      <c r="J49" s="7">
        <v>1886</v>
      </c>
      <c r="K49" s="8">
        <f t="shared" si="7"/>
        <v>0.64368600682593857</v>
      </c>
      <c r="L49" s="6" t="s">
        <v>20</v>
      </c>
      <c r="M49" s="7">
        <v>9894</v>
      </c>
      <c r="N49" s="7">
        <v>2930</v>
      </c>
      <c r="O49" s="8">
        <f t="shared" si="8"/>
        <v>0.70386092581362447</v>
      </c>
      <c r="P49" s="15">
        <v>2004</v>
      </c>
    </row>
    <row r="50" spans="1:16" x14ac:dyDescent="0.25">
      <c r="A50" s="14" t="s">
        <v>15</v>
      </c>
      <c r="B50" s="6" t="s">
        <v>33</v>
      </c>
      <c r="C50" s="6" t="s">
        <v>34</v>
      </c>
      <c r="D50" s="6" t="s">
        <v>17</v>
      </c>
      <c r="E50" s="6" t="s">
        <v>26</v>
      </c>
      <c r="F50" s="6" t="s">
        <v>19</v>
      </c>
      <c r="G50" s="7">
        <v>6742</v>
      </c>
      <c r="H50" s="8">
        <f t="shared" si="6"/>
        <v>0.45175556151165908</v>
      </c>
      <c r="I50" s="6" t="s">
        <v>20</v>
      </c>
      <c r="J50" s="7">
        <v>2371</v>
      </c>
      <c r="K50" s="8">
        <f t="shared" si="7"/>
        <v>0.52677182848255943</v>
      </c>
      <c r="L50" s="6" t="s">
        <v>20</v>
      </c>
      <c r="M50" s="7">
        <v>14924</v>
      </c>
      <c r="N50" s="7">
        <v>4501</v>
      </c>
      <c r="O50" s="8">
        <f t="shared" si="8"/>
        <v>0.69840525328330205</v>
      </c>
      <c r="P50" s="15">
        <v>2004</v>
      </c>
    </row>
    <row r="51" spans="1:16" x14ac:dyDescent="0.25">
      <c r="A51" s="14" t="s">
        <v>76</v>
      </c>
      <c r="B51" s="6" t="s">
        <v>36</v>
      </c>
      <c r="C51" s="6" t="s">
        <v>89</v>
      </c>
      <c r="D51" s="6" t="s">
        <v>23</v>
      </c>
      <c r="E51" s="6" t="s">
        <v>18</v>
      </c>
      <c r="F51" s="6" t="s">
        <v>24</v>
      </c>
      <c r="G51" s="7">
        <v>258469</v>
      </c>
      <c r="H51" s="8">
        <f t="shared" si="6"/>
        <v>0.41347432072498658</v>
      </c>
      <c r="I51" s="6" t="s">
        <v>20</v>
      </c>
      <c r="J51" s="7">
        <v>161733</v>
      </c>
      <c r="K51" s="8">
        <f t="shared" si="7"/>
        <v>0.5940409683426443</v>
      </c>
      <c r="L51" s="6" t="s">
        <v>20</v>
      </c>
      <c r="M51" s="7">
        <v>625115</v>
      </c>
      <c r="N51" s="7">
        <v>272259</v>
      </c>
      <c r="O51" s="8">
        <f t="shared" si="8"/>
        <v>0.56446573830415203</v>
      </c>
      <c r="P51" s="15">
        <v>2004</v>
      </c>
    </row>
    <row r="52" spans="1:16" x14ac:dyDescent="0.25">
      <c r="A52" s="14" t="s">
        <v>15</v>
      </c>
      <c r="B52" s="6" t="s">
        <v>54</v>
      </c>
      <c r="C52" s="6" t="s">
        <v>40</v>
      </c>
      <c r="D52" s="6" t="s">
        <v>23</v>
      </c>
      <c r="E52" s="6" t="s">
        <v>18</v>
      </c>
      <c r="F52" s="6" t="s">
        <v>19</v>
      </c>
      <c r="G52" s="7">
        <v>14213</v>
      </c>
      <c r="H52" s="8">
        <f t="shared" si="6"/>
        <v>0.36005978618837714</v>
      </c>
      <c r="I52" s="6" t="s">
        <v>20</v>
      </c>
      <c r="J52" s="7">
        <v>13007</v>
      </c>
      <c r="K52" s="8">
        <f t="shared" si="7"/>
        <v>0.5842954045191141</v>
      </c>
      <c r="L52" s="6" t="s">
        <v>20</v>
      </c>
      <c r="M52" s="7">
        <v>39474</v>
      </c>
      <c r="N52" s="7">
        <v>22261</v>
      </c>
      <c r="O52" s="8">
        <f t="shared" si="8"/>
        <v>0.43605917819324114</v>
      </c>
      <c r="P52" s="15">
        <v>2002</v>
      </c>
    </row>
    <row r="53" spans="1:16" x14ac:dyDescent="0.25">
      <c r="A53" s="14" t="s">
        <v>76</v>
      </c>
      <c r="B53" s="6" t="s">
        <v>81</v>
      </c>
      <c r="C53" s="6" t="s">
        <v>93</v>
      </c>
      <c r="D53" s="6" t="s">
        <v>23</v>
      </c>
      <c r="E53" s="6" t="s">
        <v>26</v>
      </c>
      <c r="F53" s="6" t="s">
        <v>24</v>
      </c>
      <c r="G53" s="7">
        <v>14011</v>
      </c>
      <c r="H53" s="8">
        <f t="shared" si="6"/>
        <v>0.33311935330480269</v>
      </c>
      <c r="I53" s="6" t="s">
        <v>20</v>
      </c>
      <c r="J53" s="7">
        <v>16405</v>
      </c>
      <c r="K53" s="8">
        <f t="shared" si="7"/>
        <v>0.54174096823195295</v>
      </c>
      <c r="L53" s="6" t="s">
        <v>20</v>
      </c>
      <c r="M53" s="7">
        <v>42060</v>
      </c>
      <c r="N53" s="7">
        <v>30282</v>
      </c>
      <c r="O53" s="8">
        <f t="shared" si="8"/>
        <v>0.28002853067047073</v>
      </c>
      <c r="P53" s="15">
        <v>2002</v>
      </c>
    </row>
    <row r="54" spans="1:16" x14ac:dyDescent="0.25">
      <c r="A54" s="14" t="s">
        <v>76</v>
      </c>
      <c r="B54" s="6" t="s">
        <v>56</v>
      </c>
      <c r="C54" s="6" t="s">
        <v>94</v>
      </c>
      <c r="D54" s="6" t="s">
        <v>17</v>
      </c>
      <c r="E54" s="6" t="s">
        <v>18</v>
      </c>
      <c r="F54" s="6" t="s">
        <v>19</v>
      </c>
      <c r="G54" s="7">
        <v>2169</v>
      </c>
      <c r="H54" s="8">
        <f t="shared" si="6"/>
        <v>0.38773686092241688</v>
      </c>
      <c r="I54" s="6" t="s">
        <v>20</v>
      </c>
      <c r="J54" s="7">
        <v>1292</v>
      </c>
      <c r="K54" s="8">
        <f t="shared" si="7"/>
        <v>0.61290322580645162</v>
      </c>
      <c r="L54" s="6" t="s">
        <v>20</v>
      </c>
      <c r="M54" s="7">
        <v>5594</v>
      </c>
      <c r="N54" s="7">
        <v>2108</v>
      </c>
      <c r="O54" s="8">
        <f t="shared" si="8"/>
        <v>0.62316767965677511</v>
      </c>
      <c r="P54" s="15">
        <v>2002</v>
      </c>
    </row>
    <row r="55" spans="1:16" x14ac:dyDescent="0.25">
      <c r="A55" s="14" t="s">
        <v>15</v>
      </c>
      <c r="B55" s="6" t="s">
        <v>36</v>
      </c>
      <c r="C55" s="6" t="s">
        <v>37</v>
      </c>
      <c r="D55" s="6" t="s">
        <v>23</v>
      </c>
      <c r="E55" s="6" t="s">
        <v>18</v>
      </c>
      <c r="F55" s="6" t="s">
        <v>19</v>
      </c>
      <c r="G55" s="7">
        <v>190978</v>
      </c>
      <c r="H55" s="8">
        <f t="shared" si="6"/>
        <v>0.47994189772290341</v>
      </c>
      <c r="I55" s="6" t="s">
        <v>20</v>
      </c>
      <c r="J55" s="7">
        <v>176582</v>
      </c>
      <c r="K55" s="8">
        <f t="shared" si="7"/>
        <v>0.65133932852832477</v>
      </c>
      <c r="L55" s="6" t="s">
        <v>20</v>
      </c>
      <c r="M55" s="7">
        <v>397919</v>
      </c>
      <c r="N55" s="7">
        <v>271106</v>
      </c>
      <c r="O55" s="8">
        <f t="shared" si="8"/>
        <v>0.31869048725997001</v>
      </c>
      <c r="P55" s="15">
        <v>2002</v>
      </c>
    </row>
    <row r="56" spans="1:16" x14ac:dyDescent="0.25">
      <c r="A56" s="14" t="s">
        <v>43</v>
      </c>
      <c r="B56" s="6" t="s">
        <v>36</v>
      </c>
      <c r="C56" s="6" t="s">
        <v>143</v>
      </c>
      <c r="D56" s="6" t="s">
        <v>23</v>
      </c>
      <c r="E56" s="6" t="s">
        <v>26</v>
      </c>
      <c r="F56" s="6" t="s">
        <v>19</v>
      </c>
      <c r="G56" s="7">
        <v>170414</v>
      </c>
      <c r="H56" s="8">
        <f t="shared" si="6"/>
        <v>0.49197573811950218</v>
      </c>
      <c r="I56" s="6" t="s">
        <v>20</v>
      </c>
      <c r="J56" s="7">
        <v>146899</v>
      </c>
      <c r="K56" s="8">
        <f t="shared" si="7"/>
        <v>0.56945101292418376</v>
      </c>
      <c r="L56" s="6" t="s">
        <v>20</v>
      </c>
      <c r="M56" s="7">
        <v>346387</v>
      </c>
      <c r="N56" s="7">
        <v>257966</v>
      </c>
      <c r="O56" s="8">
        <f t="shared" si="8"/>
        <v>0.25526650826965214</v>
      </c>
      <c r="P56" s="15">
        <v>2002</v>
      </c>
    </row>
    <row r="57" spans="1:16" x14ac:dyDescent="0.25">
      <c r="A57" s="14" t="s">
        <v>47</v>
      </c>
      <c r="B57" s="6" t="s">
        <v>36</v>
      </c>
      <c r="C57" s="6" t="s">
        <v>201</v>
      </c>
      <c r="D57" s="6" t="s">
        <v>23</v>
      </c>
      <c r="E57" s="6" t="s">
        <v>26</v>
      </c>
      <c r="F57" s="6" t="s">
        <v>24</v>
      </c>
      <c r="G57" s="7">
        <v>316052</v>
      </c>
      <c r="H57" s="8">
        <f t="shared" si="6"/>
        <v>0.33106410169118689</v>
      </c>
      <c r="I57" s="6" t="s">
        <v>21</v>
      </c>
      <c r="J57" s="7">
        <v>370878</v>
      </c>
      <c r="K57" s="8">
        <f t="shared" si="7"/>
        <v>0.59790005174907024</v>
      </c>
      <c r="L57" s="6" t="s">
        <v>20</v>
      </c>
      <c r="M57" s="7">
        <v>954655</v>
      </c>
      <c r="N57" s="7">
        <v>620301</v>
      </c>
      <c r="O57" s="8">
        <f t="shared" si="8"/>
        <v>0.35023542536308927</v>
      </c>
      <c r="P57" s="15">
        <v>2002</v>
      </c>
    </row>
    <row r="58" spans="1:16" x14ac:dyDescent="0.25">
      <c r="A58" s="14" t="s">
        <v>47</v>
      </c>
      <c r="B58" s="6" t="s">
        <v>126</v>
      </c>
      <c r="C58" s="6" t="s">
        <v>207</v>
      </c>
      <c r="D58" s="6" t="s">
        <v>17</v>
      </c>
      <c r="E58" s="6" t="s">
        <v>26</v>
      </c>
      <c r="F58" s="6" t="s">
        <v>19</v>
      </c>
      <c r="G58" s="7">
        <v>14171</v>
      </c>
      <c r="H58" s="8">
        <f t="shared" si="6"/>
        <v>0.39599284636450011</v>
      </c>
      <c r="I58" s="6" t="s">
        <v>21</v>
      </c>
      <c r="J58" s="7">
        <v>8385</v>
      </c>
      <c r="K58" s="8">
        <f t="shared" si="7"/>
        <v>0.61204379562043798</v>
      </c>
      <c r="L58" s="6" t="s">
        <v>20</v>
      </c>
      <c r="M58" s="7">
        <v>35786</v>
      </c>
      <c r="N58" s="7">
        <v>13700</v>
      </c>
      <c r="O58" s="8">
        <f t="shared" si="8"/>
        <v>0.61716872519979882</v>
      </c>
      <c r="P58" s="15">
        <v>2000</v>
      </c>
    </row>
    <row r="59" spans="1:16" x14ac:dyDescent="0.25">
      <c r="A59" s="14" t="s">
        <v>47</v>
      </c>
      <c r="B59" s="6" t="s">
        <v>236</v>
      </c>
      <c r="C59" s="6" t="s">
        <v>208</v>
      </c>
      <c r="D59" s="6" t="s">
        <v>17</v>
      </c>
      <c r="E59" s="6" t="s">
        <v>26</v>
      </c>
      <c r="F59" s="6" t="s">
        <v>19</v>
      </c>
      <c r="G59" s="7">
        <v>5551</v>
      </c>
      <c r="H59" s="8">
        <f t="shared" si="6"/>
        <v>0.32861709685058016</v>
      </c>
      <c r="I59" s="6" t="s">
        <v>20</v>
      </c>
      <c r="J59" s="7">
        <v>2240</v>
      </c>
      <c r="K59" s="8">
        <f t="shared" si="7"/>
        <v>0.62032677928551649</v>
      </c>
      <c r="L59" s="6" t="s">
        <v>20</v>
      </c>
      <c r="M59" s="7">
        <v>16892</v>
      </c>
      <c r="N59" s="7">
        <v>3611</v>
      </c>
      <c r="O59" s="8">
        <f t="shared" si="8"/>
        <v>0.78623016812692403</v>
      </c>
      <c r="P59" s="15">
        <v>2000</v>
      </c>
    </row>
    <row r="60" spans="1:16" x14ac:dyDescent="0.25">
      <c r="A60" s="14" t="s">
        <v>38</v>
      </c>
      <c r="B60" s="6" t="s">
        <v>36</v>
      </c>
      <c r="C60" s="6" t="s">
        <v>112</v>
      </c>
      <c r="D60" s="6" t="s">
        <v>23</v>
      </c>
      <c r="E60" s="6" t="s">
        <v>26</v>
      </c>
      <c r="F60" s="6" t="s">
        <v>24</v>
      </c>
      <c r="G60" s="7">
        <v>27457</v>
      </c>
      <c r="H60" s="8">
        <f t="shared" si="6"/>
        <v>0.36608357110477052</v>
      </c>
      <c r="I60" s="6" t="s">
        <v>20</v>
      </c>
      <c r="J60" s="7">
        <v>20358</v>
      </c>
      <c r="K60" s="8">
        <f t="shared" si="7"/>
        <v>0.66883500887049085</v>
      </c>
      <c r="L60" s="6" t="s">
        <v>20</v>
      </c>
      <c r="M60" s="7">
        <v>75002</v>
      </c>
      <c r="N60" s="7">
        <v>30438</v>
      </c>
      <c r="O60" s="8">
        <f t="shared" si="8"/>
        <v>0.59417082211141037</v>
      </c>
      <c r="P60" s="15">
        <v>2000</v>
      </c>
    </row>
    <row r="61" spans="1:16" x14ac:dyDescent="0.25">
      <c r="A61" s="14" t="s">
        <v>47</v>
      </c>
      <c r="B61" s="6" t="s">
        <v>36</v>
      </c>
      <c r="C61" s="6" t="s">
        <v>205</v>
      </c>
      <c r="D61" s="6" t="s">
        <v>23</v>
      </c>
      <c r="E61" s="6" t="s">
        <v>26</v>
      </c>
      <c r="F61" s="6" t="s">
        <v>19</v>
      </c>
      <c r="G61" s="7">
        <v>220531</v>
      </c>
      <c r="H61" s="8">
        <f t="shared" si="6"/>
        <v>0.35682780179667073</v>
      </c>
      <c r="I61" s="6" t="s">
        <v>20</v>
      </c>
      <c r="J61" s="7">
        <v>143366</v>
      </c>
      <c r="K61" s="8">
        <f t="shared" si="7"/>
        <v>0.58433258610148764</v>
      </c>
      <c r="L61" s="6" t="s">
        <v>20</v>
      </c>
      <c r="M61" s="7">
        <v>618032</v>
      </c>
      <c r="N61" s="7">
        <v>245350</v>
      </c>
      <c r="O61" s="8">
        <f t="shared" si="8"/>
        <v>0.60301408341315665</v>
      </c>
      <c r="P61" s="15">
        <v>2000</v>
      </c>
    </row>
    <row r="62" spans="1:16" x14ac:dyDescent="0.25">
      <c r="A62" s="14" t="s">
        <v>47</v>
      </c>
      <c r="B62" s="6" t="s">
        <v>176</v>
      </c>
      <c r="C62" s="6" t="s">
        <v>209</v>
      </c>
      <c r="D62" s="6" t="s">
        <v>23</v>
      </c>
      <c r="E62" s="6" t="s">
        <v>26</v>
      </c>
      <c r="F62" s="6" t="s">
        <v>49</v>
      </c>
      <c r="G62" s="7">
        <v>18149</v>
      </c>
      <c r="H62" s="8">
        <f t="shared" si="6"/>
        <v>0.40117152961980546</v>
      </c>
      <c r="I62" s="6" t="s">
        <v>20</v>
      </c>
      <c r="J62" s="7">
        <v>15727</v>
      </c>
      <c r="K62" s="8">
        <f t="shared" si="7"/>
        <v>0.52363987480855034</v>
      </c>
      <c r="L62" s="6" t="s">
        <v>20</v>
      </c>
      <c r="M62" s="7">
        <v>45240</v>
      </c>
      <c r="N62" s="7">
        <v>30034</v>
      </c>
      <c r="O62" s="8">
        <f t="shared" si="8"/>
        <v>0.3361184792219275</v>
      </c>
      <c r="P62" s="15">
        <v>1998</v>
      </c>
    </row>
    <row r="63" spans="1:16" x14ac:dyDescent="0.25">
      <c r="A63" s="14" t="s">
        <v>43</v>
      </c>
      <c r="B63" s="6" t="s">
        <v>77</v>
      </c>
      <c r="C63" s="6" t="s">
        <v>146</v>
      </c>
      <c r="D63" s="6" t="s">
        <v>23</v>
      </c>
      <c r="E63" s="6" t="s">
        <v>26</v>
      </c>
      <c r="F63" s="6" t="s">
        <v>49</v>
      </c>
      <c r="G63" s="7">
        <v>19846</v>
      </c>
      <c r="H63" s="8">
        <f t="shared" si="6"/>
        <v>0.3117744089231011</v>
      </c>
      <c r="I63" s="6" t="s">
        <v>20</v>
      </c>
      <c r="J63" s="7">
        <v>19977</v>
      </c>
      <c r="K63" s="8">
        <f t="shared" si="7"/>
        <v>0.51518980812873938</v>
      </c>
      <c r="L63" s="6" t="s">
        <v>20</v>
      </c>
      <c r="M63" s="7">
        <v>63655</v>
      </c>
      <c r="N63" s="7">
        <v>38776</v>
      </c>
      <c r="O63" s="8">
        <f t="shared" si="8"/>
        <v>0.39084125363286465</v>
      </c>
      <c r="P63" s="15">
        <v>1998</v>
      </c>
    </row>
    <row r="64" spans="1:16" x14ac:dyDescent="0.25">
      <c r="A64" s="14" t="s">
        <v>47</v>
      </c>
      <c r="B64" s="6" t="s">
        <v>167</v>
      </c>
      <c r="C64" s="6" t="s">
        <v>212</v>
      </c>
      <c r="D64" s="6" t="s">
        <v>23</v>
      </c>
      <c r="E64" s="6" t="s">
        <v>26</v>
      </c>
      <c r="F64" s="6" t="s">
        <v>49</v>
      </c>
      <c r="G64" s="7">
        <v>20686</v>
      </c>
      <c r="H64" s="8">
        <f t="shared" si="6"/>
        <v>0.44988147278223611</v>
      </c>
      <c r="I64" s="6" t="s">
        <v>20</v>
      </c>
      <c r="J64" s="7">
        <v>9172</v>
      </c>
      <c r="K64" s="8">
        <f t="shared" si="7"/>
        <v>0.52688419117647056</v>
      </c>
      <c r="L64" s="6" t="s">
        <v>20</v>
      </c>
      <c r="M64" s="7">
        <v>45981</v>
      </c>
      <c r="N64" s="7">
        <v>17408</v>
      </c>
      <c r="O64" s="8">
        <f t="shared" si="8"/>
        <v>0.62140884278288855</v>
      </c>
      <c r="P64" s="15">
        <v>1998</v>
      </c>
    </row>
    <row r="65" spans="1:18" x14ac:dyDescent="0.25">
      <c r="A65" s="6" t="s">
        <v>47</v>
      </c>
      <c r="B65" s="6" t="s">
        <v>180</v>
      </c>
      <c r="C65" s="6" t="s">
        <v>214</v>
      </c>
      <c r="D65" s="6" t="s">
        <v>17</v>
      </c>
      <c r="E65" s="6" t="s">
        <v>26</v>
      </c>
      <c r="F65" s="6" t="s">
        <v>211</v>
      </c>
      <c r="G65" s="7">
        <v>6673</v>
      </c>
      <c r="H65" s="8">
        <f t="shared" si="6"/>
        <v>0.47454131702460534</v>
      </c>
      <c r="I65" s="6" t="s">
        <v>20</v>
      </c>
      <c r="J65" s="7">
        <v>6057</v>
      </c>
      <c r="K65" s="8">
        <f t="shared" si="7"/>
        <v>0.60509490509490504</v>
      </c>
      <c r="L65" s="6" t="s">
        <v>20</v>
      </c>
      <c r="M65" s="7">
        <v>14062</v>
      </c>
      <c r="N65" s="7">
        <v>10010</v>
      </c>
      <c r="O65" s="8">
        <f t="shared" si="8"/>
        <v>0.288152467643294</v>
      </c>
      <c r="P65" s="6">
        <v>1998</v>
      </c>
      <c r="Q65" s="6"/>
      <c r="R65" s="6"/>
    </row>
    <row r="66" spans="1:18" x14ac:dyDescent="0.25">
      <c r="A66" s="6" t="s">
        <v>43</v>
      </c>
      <c r="B66" s="6" t="s">
        <v>242</v>
      </c>
      <c r="C66" s="6" t="s">
        <v>147</v>
      </c>
      <c r="D66" s="6" t="s">
        <v>23</v>
      </c>
      <c r="E66" s="6" t="s">
        <v>26</v>
      </c>
      <c r="F66" s="6" t="s">
        <v>19</v>
      </c>
      <c r="G66" s="7">
        <v>34382</v>
      </c>
      <c r="H66" s="8">
        <f t="shared" si="6"/>
        <v>0.3751445717403164</v>
      </c>
      <c r="I66" s="6" t="s">
        <v>20</v>
      </c>
      <c r="J66" s="7">
        <v>31274</v>
      </c>
      <c r="K66" s="8">
        <f t="shared" si="7"/>
        <v>0.52588743715212971</v>
      </c>
      <c r="L66" s="6" t="s">
        <v>20</v>
      </c>
      <c r="M66" s="7">
        <v>91650</v>
      </c>
      <c r="N66" s="7">
        <v>59469</v>
      </c>
      <c r="O66" s="8">
        <f t="shared" si="8"/>
        <v>0.35112929623567923</v>
      </c>
      <c r="P66" s="6">
        <v>1998</v>
      </c>
      <c r="Q66" s="6"/>
      <c r="R66" s="6"/>
    </row>
    <row r="67" spans="1:18" x14ac:dyDescent="0.25">
      <c r="A67" s="6" t="s">
        <v>38</v>
      </c>
      <c r="B67" s="6" t="s">
        <v>56</v>
      </c>
      <c r="C67" s="6" t="s">
        <v>113</v>
      </c>
      <c r="D67" s="6" t="s">
        <v>17</v>
      </c>
      <c r="E67" s="6" t="s">
        <v>26</v>
      </c>
      <c r="F67" s="6" t="s">
        <v>19</v>
      </c>
      <c r="G67" s="7">
        <v>6967</v>
      </c>
      <c r="H67" s="8">
        <f t="shared" si="6"/>
        <v>0.21038804167295788</v>
      </c>
      <c r="I67" s="6" t="s">
        <v>20</v>
      </c>
      <c r="J67" s="7">
        <v>14889</v>
      </c>
      <c r="K67" s="8">
        <f t="shared" si="7"/>
        <v>0.55986312702113261</v>
      </c>
      <c r="L67" s="6" t="s">
        <v>20</v>
      </c>
      <c r="M67" s="7">
        <v>33115</v>
      </c>
      <c r="N67" s="7">
        <v>26594</v>
      </c>
      <c r="O67" s="8">
        <f t="shared" si="8"/>
        <v>0.19691982485278575</v>
      </c>
      <c r="P67" s="6">
        <v>1998</v>
      </c>
      <c r="Q67" s="6"/>
      <c r="R67" s="6"/>
    </row>
    <row r="68" spans="1:18" x14ac:dyDescent="0.25">
      <c r="A68" s="6" t="s">
        <v>38</v>
      </c>
      <c r="B68" s="6" t="s">
        <v>33</v>
      </c>
      <c r="C68" s="6" t="s">
        <v>114</v>
      </c>
      <c r="D68" s="6" t="s">
        <v>17</v>
      </c>
      <c r="E68" s="6" t="s">
        <v>26</v>
      </c>
      <c r="F68" s="6" t="s">
        <v>19</v>
      </c>
      <c r="G68" s="7">
        <v>1875</v>
      </c>
      <c r="H68" s="8">
        <f t="shared" si="6"/>
        <v>0.45620437956204379</v>
      </c>
      <c r="I68" s="6" t="s">
        <v>20</v>
      </c>
      <c r="J68" s="7">
        <v>1853</v>
      </c>
      <c r="K68" s="8">
        <f t="shared" si="7"/>
        <v>0.52776986613500432</v>
      </c>
      <c r="L68" s="6" t="s">
        <v>20</v>
      </c>
      <c r="M68" s="7">
        <v>4110</v>
      </c>
      <c r="N68" s="7">
        <v>3511</v>
      </c>
      <c r="O68" s="8">
        <f t="shared" si="8"/>
        <v>0.14574209245742092</v>
      </c>
      <c r="P68" s="6">
        <v>1998</v>
      </c>
      <c r="Q68" s="6"/>
      <c r="R68" s="6"/>
    </row>
    <row r="69" spans="1:18" x14ac:dyDescent="0.25">
      <c r="A69" s="6" t="s">
        <v>47</v>
      </c>
      <c r="B69" s="6" t="s">
        <v>79</v>
      </c>
      <c r="C69" s="6" t="s">
        <v>213</v>
      </c>
      <c r="D69" s="6" t="s">
        <v>17</v>
      </c>
      <c r="E69" s="6" t="s">
        <v>26</v>
      </c>
      <c r="F69" s="6" t="s">
        <v>49</v>
      </c>
      <c r="G69" s="7">
        <v>5451</v>
      </c>
      <c r="H69" s="8">
        <f t="shared" si="6"/>
        <v>0.45199004975124379</v>
      </c>
      <c r="I69" s="6" t="s">
        <v>20</v>
      </c>
      <c r="J69" s="7">
        <v>2646</v>
      </c>
      <c r="K69" s="8">
        <f t="shared" si="7"/>
        <v>0.56261960450776105</v>
      </c>
      <c r="L69" s="6" t="s">
        <v>20</v>
      </c>
      <c r="M69" s="7">
        <v>12060</v>
      </c>
      <c r="N69" s="7">
        <v>4703</v>
      </c>
      <c r="O69" s="8">
        <f t="shared" si="8"/>
        <v>0.61003316749585401</v>
      </c>
      <c r="P69" s="6">
        <v>1998</v>
      </c>
      <c r="Q69" s="6"/>
      <c r="R69" s="6"/>
    </row>
    <row r="70" spans="1:18" x14ac:dyDescent="0.25">
      <c r="A70" s="6" t="s">
        <v>43</v>
      </c>
      <c r="B70" s="6" t="s">
        <v>36</v>
      </c>
      <c r="C70" s="6" t="s">
        <v>145</v>
      </c>
      <c r="D70" s="6" t="s">
        <v>23</v>
      </c>
      <c r="E70" s="6" t="s">
        <v>26</v>
      </c>
      <c r="F70" s="6" t="s">
        <v>49</v>
      </c>
      <c r="G70" s="7">
        <v>120759</v>
      </c>
      <c r="H70" s="8">
        <f t="shared" si="6"/>
        <v>0.45879684508069662</v>
      </c>
      <c r="I70" s="6" t="s">
        <v>20</v>
      </c>
      <c r="J70" s="7">
        <v>117442</v>
      </c>
      <c r="K70" s="8">
        <f t="shared" si="7"/>
        <v>0.75158550867470031</v>
      </c>
      <c r="L70" s="6" t="s">
        <v>20</v>
      </c>
      <c r="M70" s="7">
        <v>263208</v>
      </c>
      <c r="N70" s="7">
        <v>156259</v>
      </c>
      <c r="O70" s="8">
        <f t="shared" si="8"/>
        <v>0.40632883498981792</v>
      </c>
      <c r="P70" s="6">
        <v>1998</v>
      </c>
      <c r="Q70" s="6"/>
      <c r="R70" s="6"/>
    </row>
    <row r="71" spans="1:18" x14ac:dyDescent="0.25">
      <c r="A71" s="6" t="s">
        <v>38</v>
      </c>
      <c r="B71" s="6" t="s">
        <v>54</v>
      </c>
      <c r="C71" s="6" t="s">
        <v>115</v>
      </c>
      <c r="D71" s="6" t="s">
        <v>23</v>
      </c>
      <c r="E71" s="6" t="s">
        <v>26</v>
      </c>
      <c r="F71" s="6" t="s">
        <v>49</v>
      </c>
      <c r="G71" s="7">
        <v>6796</v>
      </c>
      <c r="H71" s="8">
        <f t="shared" ref="H71:H100" si="9">G71/M71</f>
        <v>0.46112091192834848</v>
      </c>
      <c r="I71" s="6" t="s">
        <v>20</v>
      </c>
      <c r="J71" s="7">
        <v>4360</v>
      </c>
      <c r="K71" s="8">
        <f t="shared" ref="K71:K100" si="10">J71/N71</f>
        <v>0.54134591507325558</v>
      </c>
      <c r="L71" s="6" t="s">
        <v>20</v>
      </c>
      <c r="M71" s="7">
        <v>14738</v>
      </c>
      <c r="N71" s="7">
        <v>8054</v>
      </c>
      <c r="O71" s="8">
        <f t="shared" ref="O71:O100" si="11">(M71-N71)/M71</f>
        <v>0.45352150902429095</v>
      </c>
      <c r="P71" s="6">
        <v>1996</v>
      </c>
      <c r="Q71" s="6"/>
      <c r="R71" s="6"/>
    </row>
    <row r="72" spans="1:18" x14ac:dyDescent="0.25">
      <c r="A72" s="6" t="s">
        <v>47</v>
      </c>
      <c r="B72" s="6" t="s">
        <v>54</v>
      </c>
      <c r="C72" s="6" t="s">
        <v>218</v>
      </c>
      <c r="D72" s="6" t="s">
        <v>17</v>
      </c>
      <c r="E72" s="6" t="s">
        <v>26</v>
      </c>
      <c r="F72" s="6" t="s">
        <v>49</v>
      </c>
      <c r="G72" s="7">
        <v>10133</v>
      </c>
      <c r="H72" s="8">
        <f t="shared" si="9"/>
        <v>0.46762656329318381</v>
      </c>
      <c r="I72" s="6" t="s">
        <v>20</v>
      </c>
      <c r="J72" s="7">
        <v>4403</v>
      </c>
      <c r="K72" s="8">
        <f t="shared" si="10"/>
        <v>0.54716043245930157</v>
      </c>
      <c r="L72" s="6" t="s">
        <v>20</v>
      </c>
      <c r="M72" s="7">
        <v>21669</v>
      </c>
      <c r="N72" s="7">
        <v>8047</v>
      </c>
      <c r="O72" s="8">
        <f t="shared" si="11"/>
        <v>0.62863999261617975</v>
      </c>
      <c r="P72" s="6">
        <v>1996</v>
      </c>
      <c r="Q72" s="6"/>
      <c r="R72" s="6"/>
    </row>
    <row r="73" spans="1:18" x14ac:dyDescent="0.25">
      <c r="A73" s="6" t="s">
        <v>47</v>
      </c>
      <c r="B73" s="6" t="s">
        <v>126</v>
      </c>
      <c r="C73" s="6" t="s">
        <v>220</v>
      </c>
      <c r="D73" s="6" t="s">
        <v>17</v>
      </c>
      <c r="E73" s="6" t="s">
        <v>26</v>
      </c>
      <c r="F73" s="6" t="s">
        <v>49</v>
      </c>
      <c r="G73" s="7">
        <v>12981</v>
      </c>
      <c r="H73" s="8">
        <f t="shared" si="9"/>
        <v>0.45992772108843538</v>
      </c>
      <c r="I73" s="6" t="s">
        <v>20</v>
      </c>
      <c r="J73" s="7">
        <v>10655</v>
      </c>
      <c r="K73" s="8">
        <f t="shared" si="10"/>
        <v>0.70214168039538716</v>
      </c>
      <c r="L73" s="6" t="s">
        <v>20</v>
      </c>
      <c r="M73" s="7">
        <v>28224</v>
      </c>
      <c r="N73" s="7">
        <v>15175</v>
      </c>
      <c r="O73" s="8">
        <f t="shared" si="11"/>
        <v>0.46233701814058958</v>
      </c>
      <c r="P73" s="6">
        <v>1996</v>
      </c>
      <c r="Q73" s="6"/>
      <c r="R73" s="6"/>
    </row>
    <row r="74" spans="1:18" x14ac:dyDescent="0.25">
      <c r="A74" s="6" t="s">
        <v>27</v>
      </c>
      <c r="B74" s="6" t="s">
        <v>77</v>
      </c>
      <c r="C74" s="6" t="s">
        <v>66</v>
      </c>
      <c r="D74" s="6" t="s">
        <v>17</v>
      </c>
      <c r="E74" s="6" t="s">
        <v>26</v>
      </c>
      <c r="F74" s="6" t="s">
        <v>19</v>
      </c>
      <c r="G74" s="7">
        <v>5422</v>
      </c>
      <c r="H74" s="8">
        <f t="shared" si="9"/>
        <v>0.38987560221471201</v>
      </c>
      <c r="I74" s="6" t="s">
        <v>20</v>
      </c>
      <c r="J74" s="7">
        <v>5991</v>
      </c>
      <c r="K74" s="8">
        <f t="shared" si="10"/>
        <v>0.69598048327137552</v>
      </c>
      <c r="L74" s="6" t="s">
        <v>20</v>
      </c>
      <c r="M74" s="7">
        <v>13907</v>
      </c>
      <c r="N74" s="7">
        <v>8608</v>
      </c>
      <c r="O74" s="8">
        <f t="shared" si="11"/>
        <v>0.38103113539943911</v>
      </c>
      <c r="P74" s="6">
        <v>1996</v>
      </c>
      <c r="Q74" s="6"/>
      <c r="R74" s="6"/>
    </row>
    <row r="75" spans="1:18" x14ac:dyDescent="0.25">
      <c r="A75" s="6" t="s">
        <v>30</v>
      </c>
      <c r="B75" s="6" t="s">
        <v>77</v>
      </c>
      <c r="C75" s="6" t="s">
        <v>71</v>
      </c>
      <c r="D75" s="6" t="s">
        <v>17</v>
      </c>
      <c r="E75" s="6" t="s">
        <v>26</v>
      </c>
      <c r="F75" s="6" t="s">
        <v>49</v>
      </c>
      <c r="G75" s="7">
        <v>10961</v>
      </c>
      <c r="H75" s="8">
        <f t="shared" si="9"/>
        <v>0.47681398990777796</v>
      </c>
      <c r="I75" s="6" t="s">
        <v>20</v>
      </c>
      <c r="J75" s="7">
        <v>7803</v>
      </c>
      <c r="K75" s="8">
        <f t="shared" si="10"/>
        <v>0.50794167426116388</v>
      </c>
      <c r="L75" s="6" t="s">
        <v>20</v>
      </c>
      <c r="M75" s="7">
        <v>22988</v>
      </c>
      <c r="N75" s="7">
        <v>15362</v>
      </c>
      <c r="O75" s="8">
        <f t="shared" si="11"/>
        <v>0.33173829824256135</v>
      </c>
      <c r="P75" s="6">
        <v>1996</v>
      </c>
      <c r="Q75" s="6"/>
      <c r="R75" s="6"/>
    </row>
    <row r="76" spans="1:18" x14ac:dyDescent="0.25">
      <c r="A76" s="6" t="s">
        <v>47</v>
      </c>
      <c r="B76" s="6" t="s">
        <v>77</v>
      </c>
      <c r="C76" s="6" t="s">
        <v>219</v>
      </c>
      <c r="D76" s="6" t="s">
        <v>17</v>
      </c>
      <c r="E76" s="6" t="s">
        <v>26</v>
      </c>
      <c r="F76" s="6" t="s">
        <v>49</v>
      </c>
      <c r="G76" s="7">
        <v>7094</v>
      </c>
      <c r="H76" s="8">
        <f t="shared" si="9"/>
        <v>0.31010666200384684</v>
      </c>
      <c r="I76" s="6" t="s">
        <v>21</v>
      </c>
      <c r="J76" s="7">
        <v>7405</v>
      </c>
      <c r="K76" s="8">
        <f t="shared" si="10"/>
        <v>0.66832129963898912</v>
      </c>
      <c r="L76" s="6" t="s">
        <v>20</v>
      </c>
      <c r="M76" s="7">
        <v>22876</v>
      </c>
      <c r="N76" s="7">
        <v>11080</v>
      </c>
      <c r="O76" s="8">
        <f t="shared" si="11"/>
        <v>0.5156495890890016</v>
      </c>
      <c r="P76" s="6">
        <v>1996</v>
      </c>
      <c r="Q76" s="6"/>
      <c r="R76" s="6"/>
    </row>
    <row r="77" spans="1:18" x14ac:dyDescent="0.25">
      <c r="A77" s="6" t="s">
        <v>47</v>
      </c>
      <c r="B77" s="6" t="s">
        <v>232</v>
      </c>
      <c r="C77" s="6" t="s">
        <v>222</v>
      </c>
      <c r="D77" s="6" t="s">
        <v>17</v>
      </c>
      <c r="E77" s="6" t="s">
        <v>26</v>
      </c>
      <c r="F77" s="6" t="s">
        <v>49</v>
      </c>
      <c r="G77" s="7">
        <v>6274</v>
      </c>
      <c r="H77" s="8">
        <f t="shared" si="9"/>
        <v>0.3941697556072124</v>
      </c>
      <c r="I77" s="6" t="s">
        <v>20</v>
      </c>
      <c r="J77" s="7">
        <v>3432</v>
      </c>
      <c r="K77" s="8">
        <f t="shared" si="10"/>
        <v>0.56438085841144547</v>
      </c>
      <c r="L77" s="6" t="s">
        <v>20</v>
      </c>
      <c r="M77" s="7">
        <v>15917</v>
      </c>
      <c r="N77" s="7">
        <v>6081</v>
      </c>
      <c r="O77" s="8">
        <f t="shared" si="11"/>
        <v>0.61795564490796007</v>
      </c>
      <c r="P77" s="6">
        <v>1996</v>
      </c>
      <c r="Q77" s="6"/>
      <c r="R77" s="6"/>
    </row>
    <row r="78" spans="1:18" x14ac:dyDescent="0.25">
      <c r="A78" s="6" t="s">
        <v>47</v>
      </c>
      <c r="B78" s="6" t="s">
        <v>167</v>
      </c>
      <c r="C78" s="6" t="s">
        <v>217</v>
      </c>
      <c r="D78" s="6" t="s">
        <v>23</v>
      </c>
      <c r="E78" s="6" t="s">
        <v>26</v>
      </c>
      <c r="F78" s="6" t="s">
        <v>49</v>
      </c>
      <c r="G78" s="7">
        <v>17837</v>
      </c>
      <c r="H78" s="8">
        <f t="shared" si="9"/>
        <v>0.39874365680817292</v>
      </c>
      <c r="I78" s="6" t="s">
        <v>20</v>
      </c>
      <c r="J78" s="7">
        <v>9384</v>
      </c>
      <c r="K78" s="8">
        <f t="shared" si="10"/>
        <v>0.50683229813664599</v>
      </c>
      <c r="L78" s="6" t="s">
        <v>20</v>
      </c>
      <c r="M78" s="7">
        <v>44733</v>
      </c>
      <c r="N78" s="7">
        <v>18515</v>
      </c>
      <c r="O78" s="8">
        <f t="shared" si="11"/>
        <v>0.58609974739006998</v>
      </c>
      <c r="P78" s="6">
        <v>1996</v>
      </c>
      <c r="Q78" s="6"/>
      <c r="R78" s="6"/>
    </row>
    <row r="79" spans="1:18" x14ac:dyDescent="0.25">
      <c r="A79" s="6" t="s">
        <v>15</v>
      </c>
      <c r="B79" s="6" t="s">
        <v>242</v>
      </c>
      <c r="C79" s="6" t="s">
        <v>48</v>
      </c>
      <c r="D79" s="6" t="s">
        <v>23</v>
      </c>
      <c r="E79" s="6" t="s">
        <v>26</v>
      </c>
      <c r="F79" s="6" t="s">
        <v>49</v>
      </c>
      <c r="G79" s="7">
        <v>25092</v>
      </c>
      <c r="H79" s="8">
        <f t="shared" si="9"/>
        <v>0.46776779389284517</v>
      </c>
      <c r="I79" s="6" t="s">
        <v>20</v>
      </c>
      <c r="J79" s="7">
        <v>24668</v>
      </c>
      <c r="K79" s="8">
        <f t="shared" si="10"/>
        <v>0.60973379143287931</v>
      </c>
      <c r="L79" s="6" t="s">
        <v>20</v>
      </c>
      <c r="M79" s="7">
        <v>53642</v>
      </c>
      <c r="N79" s="7">
        <v>40457</v>
      </c>
      <c r="O79" s="8">
        <f t="shared" si="11"/>
        <v>0.24579620446664927</v>
      </c>
      <c r="P79" s="6">
        <v>1996</v>
      </c>
      <c r="Q79" s="6"/>
      <c r="R79" s="6"/>
    </row>
    <row r="80" spans="1:18" x14ac:dyDescent="0.25">
      <c r="A80" s="6" t="s">
        <v>15</v>
      </c>
      <c r="B80" s="6" t="s">
        <v>56</v>
      </c>
      <c r="C80" s="6" t="s">
        <v>50</v>
      </c>
      <c r="D80" s="6" t="s">
        <v>23</v>
      </c>
      <c r="E80" s="6" t="s">
        <v>26</v>
      </c>
      <c r="F80" s="6" t="s">
        <v>49</v>
      </c>
      <c r="G80" s="7">
        <v>16630</v>
      </c>
      <c r="H80" s="8">
        <f t="shared" si="9"/>
        <v>0.26088729919678716</v>
      </c>
      <c r="I80" s="6" t="s">
        <v>21</v>
      </c>
      <c r="J80" s="7">
        <v>26028</v>
      </c>
      <c r="K80" s="8">
        <f t="shared" si="10"/>
        <v>0.51999840172613576</v>
      </c>
      <c r="L80" s="6" t="s">
        <v>20</v>
      </c>
      <c r="M80" s="7">
        <v>63744</v>
      </c>
      <c r="N80" s="7">
        <v>50054</v>
      </c>
      <c r="O80" s="8">
        <f t="shared" si="11"/>
        <v>0.21476531124497991</v>
      </c>
      <c r="P80" s="6">
        <v>1996</v>
      </c>
      <c r="Q80" s="6"/>
      <c r="R80" s="6"/>
    </row>
    <row r="81" spans="1:18" x14ac:dyDescent="0.25">
      <c r="A81" s="6" t="s">
        <v>38</v>
      </c>
      <c r="B81" s="6" t="s">
        <v>56</v>
      </c>
      <c r="C81" s="6" t="s">
        <v>116</v>
      </c>
      <c r="D81" s="6" t="s">
        <v>23</v>
      </c>
      <c r="E81" s="6" t="s">
        <v>26</v>
      </c>
      <c r="F81" s="6" t="s">
        <v>24</v>
      </c>
      <c r="G81" s="7">
        <v>7783</v>
      </c>
      <c r="H81" s="8">
        <f t="shared" si="9"/>
        <v>0.3584158415841584</v>
      </c>
      <c r="I81" s="6" t="s">
        <v>21</v>
      </c>
      <c r="J81" s="7">
        <v>9069</v>
      </c>
      <c r="K81" s="8">
        <f t="shared" si="10"/>
        <v>0.53837934105075691</v>
      </c>
      <c r="L81" s="6" t="s">
        <v>20</v>
      </c>
      <c r="M81" s="7">
        <v>21715</v>
      </c>
      <c r="N81" s="7">
        <v>16845</v>
      </c>
      <c r="O81" s="8">
        <f t="shared" si="11"/>
        <v>0.22426893852175916</v>
      </c>
      <c r="P81" s="6">
        <v>1996</v>
      </c>
      <c r="Q81" s="6"/>
      <c r="R81" s="6"/>
    </row>
    <row r="82" spans="1:18" x14ac:dyDescent="0.25">
      <c r="A82" s="6" t="s">
        <v>15</v>
      </c>
      <c r="B82" s="6" t="s">
        <v>151</v>
      </c>
      <c r="C82" s="6" t="s">
        <v>53</v>
      </c>
      <c r="D82" s="6" t="s">
        <v>17</v>
      </c>
      <c r="E82" s="6" t="s">
        <v>26</v>
      </c>
      <c r="F82" s="6" t="s">
        <v>49</v>
      </c>
      <c r="G82" s="7">
        <v>4065</v>
      </c>
      <c r="H82" s="8">
        <f t="shared" si="9"/>
        <v>0.46293132900580797</v>
      </c>
      <c r="I82" s="6" t="s">
        <v>20</v>
      </c>
      <c r="J82" s="7">
        <v>5395</v>
      </c>
      <c r="K82" s="8">
        <f t="shared" si="10"/>
        <v>0.68972129890053691</v>
      </c>
      <c r="L82" s="6" t="s">
        <v>20</v>
      </c>
      <c r="M82" s="7">
        <v>8781</v>
      </c>
      <c r="N82" s="7">
        <v>7822</v>
      </c>
      <c r="O82" s="8">
        <f t="shared" si="11"/>
        <v>0.109213073681813</v>
      </c>
      <c r="P82" s="6">
        <v>1996</v>
      </c>
      <c r="Q82" s="6"/>
      <c r="R82" s="6"/>
    </row>
    <row r="83" spans="1:18" x14ac:dyDescent="0.25">
      <c r="A83" s="6" t="s">
        <v>41</v>
      </c>
      <c r="B83" s="6" t="s">
        <v>151</v>
      </c>
      <c r="C83" s="6" t="s">
        <v>135</v>
      </c>
      <c r="D83" s="6" t="s">
        <v>17</v>
      </c>
      <c r="E83" s="6" t="s">
        <v>26</v>
      </c>
      <c r="F83" s="6" t="s">
        <v>49</v>
      </c>
      <c r="G83" s="7">
        <v>6201</v>
      </c>
      <c r="H83" s="8">
        <f t="shared" si="9"/>
        <v>0.3230023960829253</v>
      </c>
      <c r="I83" s="6" t="s">
        <v>21</v>
      </c>
      <c r="J83" s="7">
        <v>5355</v>
      </c>
      <c r="K83" s="8">
        <f t="shared" si="10"/>
        <v>0.53646563814866766</v>
      </c>
      <c r="L83" s="6" t="s">
        <v>20</v>
      </c>
      <c r="M83" s="7">
        <v>19198</v>
      </c>
      <c r="N83" s="7">
        <v>9982</v>
      </c>
      <c r="O83" s="8">
        <f t="shared" si="11"/>
        <v>0.48005000520887592</v>
      </c>
      <c r="P83" s="6">
        <v>1996</v>
      </c>
      <c r="Q83" s="6"/>
      <c r="R83" s="6"/>
    </row>
    <row r="84" spans="1:18" x14ac:dyDescent="0.25">
      <c r="A84" s="6" t="s">
        <v>41</v>
      </c>
      <c r="B84" s="6" t="s">
        <v>123</v>
      </c>
      <c r="C84" s="6" t="s">
        <v>136</v>
      </c>
      <c r="D84" s="6" t="s">
        <v>17</v>
      </c>
      <c r="E84" s="6" t="s">
        <v>26</v>
      </c>
      <c r="F84" s="6" t="s">
        <v>19</v>
      </c>
      <c r="G84" s="7">
        <v>6583</v>
      </c>
      <c r="H84" s="8">
        <f t="shared" si="9"/>
        <v>0.28876606571040048</v>
      </c>
      <c r="I84" s="6" t="s">
        <v>21</v>
      </c>
      <c r="J84" s="7">
        <v>3398</v>
      </c>
      <c r="K84" s="8">
        <f t="shared" si="10"/>
        <v>0.63860176658522838</v>
      </c>
      <c r="L84" s="6" t="s">
        <v>20</v>
      </c>
      <c r="M84" s="7">
        <v>22797</v>
      </c>
      <c r="N84" s="7">
        <v>5321</v>
      </c>
      <c r="O84" s="8">
        <f t="shared" si="11"/>
        <v>0.76659209545115581</v>
      </c>
      <c r="P84" s="6">
        <v>1996</v>
      </c>
      <c r="Q84" s="6"/>
      <c r="R84" s="6"/>
    </row>
    <row r="85" spans="1:18" x14ac:dyDescent="0.25">
      <c r="A85" s="6" t="s">
        <v>15</v>
      </c>
      <c r="B85" s="6" t="s">
        <v>36</v>
      </c>
      <c r="C85" s="6" t="s">
        <v>46</v>
      </c>
      <c r="D85" s="6" t="s">
        <v>23</v>
      </c>
      <c r="E85" s="6" t="s">
        <v>26</v>
      </c>
      <c r="F85" s="6" t="s">
        <v>19</v>
      </c>
      <c r="G85" s="7">
        <v>141360</v>
      </c>
      <c r="H85" s="8">
        <f t="shared" si="9"/>
        <v>0.44773282994007424</v>
      </c>
      <c r="I85" s="6" t="s">
        <v>20</v>
      </c>
      <c r="J85" s="7">
        <v>141747</v>
      </c>
      <c r="K85" s="8">
        <f t="shared" si="10"/>
        <v>0.61585752643790026</v>
      </c>
      <c r="L85" s="6" t="s">
        <v>20</v>
      </c>
      <c r="M85" s="7">
        <v>315724</v>
      </c>
      <c r="N85" s="7">
        <v>230162</v>
      </c>
      <c r="O85" s="8">
        <f t="shared" si="11"/>
        <v>0.27100252118939328</v>
      </c>
      <c r="P85" s="6">
        <v>1996</v>
      </c>
      <c r="Q85" s="6"/>
      <c r="R85" s="6"/>
    </row>
    <row r="86" spans="1:18" x14ac:dyDescent="0.25">
      <c r="A86" s="6" t="s">
        <v>27</v>
      </c>
      <c r="B86" s="6" t="s">
        <v>36</v>
      </c>
      <c r="C86" s="6" t="s">
        <v>63</v>
      </c>
      <c r="D86" s="6" t="s">
        <v>23</v>
      </c>
      <c r="E86" s="6" t="s">
        <v>26</v>
      </c>
      <c r="F86" s="6" t="s">
        <v>19</v>
      </c>
      <c r="G86" s="7">
        <v>129328</v>
      </c>
      <c r="H86" s="8">
        <f t="shared" si="9"/>
        <v>0.39991712715724503</v>
      </c>
      <c r="I86" s="6" t="s">
        <v>20</v>
      </c>
      <c r="J86" s="7">
        <v>123273</v>
      </c>
      <c r="K86" s="8">
        <f t="shared" si="10"/>
        <v>0.54745663353673157</v>
      </c>
      <c r="L86" s="6" t="s">
        <v>20</v>
      </c>
      <c r="M86" s="7">
        <v>323387</v>
      </c>
      <c r="N86" s="7">
        <v>225174</v>
      </c>
      <c r="O86" s="8">
        <f t="shared" si="11"/>
        <v>0.30370113826467976</v>
      </c>
      <c r="P86" s="6">
        <v>1996</v>
      </c>
      <c r="Q86" s="6"/>
      <c r="R86" s="6"/>
    </row>
    <row r="87" spans="1:18" x14ac:dyDescent="0.25">
      <c r="A87" s="6" t="s">
        <v>76</v>
      </c>
      <c r="B87" s="6" t="s">
        <v>36</v>
      </c>
      <c r="C87" s="6" t="s">
        <v>96</v>
      </c>
      <c r="D87" s="6" t="s">
        <v>17</v>
      </c>
      <c r="E87" s="6" t="s">
        <v>26</v>
      </c>
      <c r="F87" s="6" t="s">
        <v>19</v>
      </c>
      <c r="G87" s="7">
        <v>187177</v>
      </c>
      <c r="H87" s="8">
        <f t="shared" si="9"/>
        <v>0.41906393077431126</v>
      </c>
      <c r="I87" s="6" t="s">
        <v>20</v>
      </c>
      <c r="J87" s="7">
        <v>169240</v>
      </c>
      <c r="K87" s="8">
        <f t="shared" si="10"/>
        <v>0.52755610972568578</v>
      </c>
      <c r="L87" s="6" t="s">
        <v>20</v>
      </c>
      <c r="M87" s="7">
        <v>446655</v>
      </c>
      <c r="N87" s="7">
        <v>320800</v>
      </c>
      <c r="O87" s="8">
        <f t="shared" si="11"/>
        <v>0.28177228509699881</v>
      </c>
      <c r="P87" s="6">
        <v>1996</v>
      </c>
      <c r="Q87" s="6"/>
      <c r="R87" s="6"/>
    </row>
    <row r="88" spans="1:18" x14ac:dyDescent="0.25">
      <c r="A88" s="6" t="s">
        <v>47</v>
      </c>
      <c r="B88" s="6" t="s">
        <v>36</v>
      </c>
      <c r="C88" s="6" t="s">
        <v>215</v>
      </c>
      <c r="D88" s="6" t="s">
        <v>23</v>
      </c>
      <c r="E88" s="6" t="s">
        <v>26</v>
      </c>
      <c r="F88" s="6" t="s">
        <v>211</v>
      </c>
      <c r="G88" s="7">
        <v>322218</v>
      </c>
      <c r="H88" s="8">
        <f t="shared" si="9"/>
        <v>0.36178944401840063</v>
      </c>
      <c r="I88" s="6" t="s">
        <v>20</v>
      </c>
      <c r="J88" s="7">
        <v>246614</v>
      </c>
      <c r="K88" s="8">
        <f t="shared" si="10"/>
        <v>0.51175878562757449</v>
      </c>
      <c r="L88" s="6" t="s">
        <v>20</v>
      </c>
      <c r="M88" s="7">
        <v>890623</v>
      </c>
      <c r="N88" s="7">
        <v>481895</v>
      </c>
      <c r="O88" s="8">
        <f t="shared" si="11"/>
        <v>0.4589236972321622</v>
      </c>
      <c r="P88" s="6">
        <v>1996</v>
      </c>
      <c r="Q88" s="6"/>
      <c r="R88" s="6"/>
    </row>
    <row r="89" spans="1:18" x14ac:dyDescent="0.25">
      <c r="A89" s="6" t="s">
        <v>38</v>
      </c>
      <c r="B89" s="6" t="s">
        <v>54</v>
      </c>
      <c r="C89" s="6" t="s">
        <v>119</v>
      </c>
      <c r="D89" s="6" t="s">
        <v>23</v>
      </c>
      <c r="E89" s="6" t="s">
        <v>26</v>
      </c>
      <c r="F89" s="6" t="s">
        <v>49</v>
      </c>
      <c r="G89" s="7">
        <v>13600</v>
      </c>
      <c r="H89" s="8">
        <f t="shared" si="9"/>
        <v>0.40017654847726936</v>
      </c>
      <c r="I89" s="6" t="s">
        <v>20</v>
      </c>
      <c r="J89" s="7">
        <v>17052</v>
      </c>
      <c r="K89" s="8">
        <f t="shared" si="10"/>
        <v>0.56444885799404165</v>
      </c>
      <c r="L89" s="6" t="s">
        <v>20</v>
      </c>
      <c r="M89" s="7">
        <v>33985</v>
      </c>
      <c r="N89" s="7">
        <v>30210</v>
      </c>
      <c r="O89" s="8">
        <f t="shared" si="11"/>
        <v>0.11107841694865382</v>
      </c>
      <c r="P89" s="6">
        <v>1994</v>
      </c>
      <c r="Q89" s="6"/>
      <c r="R89" s="6"/>
    </row>
    <row r="90" spans="1:18" x14ac:dyDescent="0.25">
      <c r="A90" s="6" t="s">
        <v>47</v>
      </c>
      <c r="B90" s="6" t="s">
        <v>240</v>
      </c>
      <c r="C90" s="6" t="s">
        <v>225</v>
      </c>
      <c r="D90" s="6" t="s">
        <v>17</v>
      </c>
      <c r="E90" s="6" t="s">
        <v>18</v>
      </c>
      <c r="F90" s="6" t="s">
        <v>24</v>
      </c>
      <c r="G90" s="7">
        <v>7945</v>
      </c>
      <c r="H90" s="8">
        <f t="shared" si="9"/>
        <v>0.49821282999937294</v>
      </c>
      <c r="I90" s="6" t="s">
        <v>20</v>
      </c>
      <c r="J90" s="7">
        <v>5545</v>
      </c>
      <c r="K90" s="8">
        <f t="shared" si="10"/>
        <v>0.76864430274466311</v>
      </c>
      <c r="L90" s="6" t="s">
        <v>20</v>
      </c>
      <c r="M90" s="7">
        <v>15947</v>
      </c>
      <c r="N90" s="7">
        <v>7214</v>
      </c>
      <c r="O90" s="8">
        <f t="shared" si="11"/>
        <v>0.54762651282372865</v>
      </c>
      <c r="P90" s="6">
        <v>1994</v>
      </c>
      <c r="Q90" s="6"/>
      <c r="R90" s="6"/>
    </row>
    <row r="91" spans="1:18" x14ac:dyDescent="0.25">
      <c r="A91" s="6" t="s">
        <v>30</v>
      </c>
      <c r="B91" s="6" t="s">
        <v>238</v>
      </c>
      <c r="C91" s="6" t="s">
        <v>73</v>
      </c>
      <c r="D91" s="6" t="s">
        <v>23</v>
      </c>
      <c r="E91" s="6" t="s">
        <v>26</v>
      </c>
      <c r="F91" s="6" t="s">
        <v>49</v>
      </c>
      <c r="G91" s="7">
        <v>12983</v>
      </c>
      <c r="H91" s="8">
        <f t="shared" si="9"/>
        <v>0.36269415577159458</v>
      </c>
      <c r="I91" s="6" t="s">
        <v>20</v>
      </c>
      <c r="J91" s="7">
        <v>10795</v>
      </c>
      <c r="K91" s="8">
        <f t="shared" si="10"/>
        <v>0.65595187458224469</v>
      </c>
      <c r="L91" s="6" t="s">
        <v>20</v>
      </c>
      <c r="M91" s="7">
        <v>35796</v>
      </c>
      <c r="N91" s="7">
        <v>16457</v>
      </c>
      <c r="O91" s="8">
        <f t="shared" si="11"/>
        <v>0.54025589451335343</v>
      </c>
      <c r="P91" s="6">
        <v>1994</v>
      </c>
      <c r="Q91" s="6"/>
      <c r="R91" s="6"/>
    </row>
    <row r="92" spans="1:18" x14ac:dyDescent="0.25">
      <c r="A92" s="6" t="s">
        <v>47</v>
      </c>
      <c r="B92" s="6" t="s">
        <v>238</v>
      </c>
      <c r="C92" s="6" t="s">
        <v>226</v>
      </c>
      <c r="D92" s="6" t="s">
        <v>17</v>
      </c>
      <c r="E92" s="6" t="s">
        <v>26</v>
      </c>
      <c r="F92" s="6" t="s">
        <v>211</v>
      </c>
      <c r="G92" s="7">
        <v>3055</v>
      </c>
      <c r="H92" s="8">
        <f t="shared" si="9"/>
        <v>0.33872934915179065</v>
      </c>
      <c r="I92" s="6" t="s">
        <v>21</v>
      </c>
      <c r="J92" s="7">
        <v>3402</v>
      </c>
      <c r="K92" s="8">
        <f t="shared" si="10"/>
        <v>0.64824695121951215</v>
      </c>
      <c r="L92" s="6" t="s">
        <v>20</v>
      </c>
      <c r="M92" s="7">
        <v>9019</v>
      </c>
      <c r="N92" s="7">
        <v>5248</v>
      </c>
      <c r="O92" s="8">
        <f t="shared" si="11"/>
        <v>0.41811730790553275</v>
      </c>
      <c r="P92" s="6">
        <v>1994</v>
      </c>
      <c r="Q92" s="6"/>
      <c r="R92" s="6"/>
    </row>
    <row r="93" spans="1:18" x14ac:dyDescent="0.25">
      <c r="A93" s="6" t="s">
        <v>43</v>
      </c>
      <c r="B93" s="6" t="s">
        <v>77</v>
      </c>
      <c r="C93" s="6" t="s">
        <v>148</v>
      </c>
      <c r="D93" s="6" t="s">
        <v>23</v>
      </c>
      <c r="E93" s="6" t="s">
        <v>26</v>
      </c>
      <c r="F93" s="6" t="s">
        <v>49</v>
      </c>
      <c r="G93" s="7">
        <v>25856</v>
      </c>
      <c r="H93" s="8">
        <f t="shared" si="9"/>
        <v>0.27013247523924944</v>
      </c>
      <c r="I93" s="6" t="s">
        <v>21</v>
      </c>
      <c r="J93" s="7">
        <v>47791</v>
      </c>
      <c r="K93" s="8">
        <f t="shared" si="10"/>
        <v>0.51399225639922563</v>
      </c>
      <c r="L93" s="6" t="s">
        <v>20</v>
      </c>
      <c r="M93" s="7">
        <v>95716</v>
      </c>
      <c r="N93" s="7">
        <v>92980</v>
      </c>
      <c r="O93" s="8">
        <f t="shared" si="11"/>
        <v>2.8584562664549291E-2</v>
      </c>
      <c r="P93" s="6">
        <v>1994</v>
      </c>
      <c r="Q93" s="6"/>
      <c r="R93" s="6"/>
    </row>
    <row r="94" spans="1:18" x14ac:dyDescent="0.25">
      <c r="A94" s="6" t="s">
        <v>76</v>
      </c>
      <c r="B94" s="6" t="s">
        <v>242</v>
      </c>
      <c r="C94" s="6" t="s">
        <v>97</v>
      </c>
      <c r="D94" s="6" t="s">
        <v>23</v>
      </c>
      <c r="E94" s="6" t="s">
        <v>26</v>
      </c>
      <c r="F94" s="6" t="s">
        <v>49</v>
      </c>
      <c r="G94" s="7">
        <v>15937</v>
      </c>
      <c r="H94" s="8">
        <f t="shared" si="9"/>
        <v>0.47946689130238573</v>
      </c>
      <c r="I94" s="6" t="s">
        <v>20</v>
      </c>
      <c r="J94" s="7">
        <v>7445</v>
      </c>
      <c r="K94" s="8">
        <f t="shared" si="10"/>
        <v>0.67731077147016017</v>
      </c>
      <c r="L94" s="6" t="s">
        <v>20</v>
      </c>
      <c r="M94" s="7">
        <v>33239</v>
      </c>
      <c r="N94" s="7">
        <v>10992</v>
      </c>
      <c r="O94" s="8">
        <f t="shared" si="11"/>
        <v>0.66930413068985228</v>
      </c>
      <c r="P94" s="6">
        <v>1994</v>
      </c>
      <c r="Q94" s="6"/>
      <c r="R94" s="6"/>
    </row>
    <row r="95" spans="1:18" x14ac:dyDescent="0.25">
      <c r="A95" s="6" t="s">
        <v>45</v>
      </c>
      <c r="B95" s="6" t="s">
        <v>242</v>
      </c>
      <c r="C95" s="6" t="s">
        <v>162</v>
      </c>
      <c r="D95" s="6" t="s">
        <v>23</v>
      </c>
      <c r="E95" s="6" t="s">
        <v>26</v>
      </c>
      <c r="F95" s="6" t="s">
        <v>49</v>
      </c>
      <c r="G95" s="7">
        <v>12034</v>
      </c>
      <c r="H95" s="8">
        <f t="shared" si="9"/>
        <v>0.34272206874946604</v>
      </c>
      <c r="I95" s="6" t="s">
        <v>20</v>
      </c>
      <c r="J95" s="7">
        <v>15464</v>
      </c>
      <c r="K95" s="8">
        <f t="shared" si="10"/>
        <v>0.51797018924803218</v>
      </c>
      <c r="L95" s="6" t="s">
        <v>20</v>
      </c>
      <c r="M95" s="7">
        <v>35113</v>
      </c>
      <c r="N95" s="7">
        <v>29855</v>
      </c>
      <c r="O95" s="8">
        <f t="shared" si="11"/>
        <v>0.14974510864921825</v>
      </c>
      <c r="P95" s="6">
        <v>1994</v>
      </c>
      <c r="Q95" s="6"/>
      <c r="R95" s="6"/>
    </row>
    <row r="96" spans="1:18" x14ac:dyDescent="0.25">
      <c r="A96" s="6" t="s">
        <v>43</v>
      </c>
      <c r="B96" s="6" t="s">
        <v>56</v>
      </c>
      <c r="C96" s="6" t="s">
        <v>149</v>
      </c>
      <c r="D96" s="6" t="s">
        <v>23</v>
      </c>
      <c r="E96" s="6" t="s">
        <v>26</v>
      </c>
      <c r="F96" s="6" t="s">
        <v>49</v>
      </c>
      <c r="G96" s="7">
        <v>14557</v>
      </c>
      <c r="H96" s="8">
        <f t="shared" si="9"/>
        <v>0.2057875540727756</v>
      </c>
      <c r="I96" s="6" t="s">
        <v>21</v>
      </c>
      <c r="J96" s="7">
        <v>33526</v>
      </c>
      <c r="K96" s="8">
        <f t="shared" si="10"/>
        <v>0.53217562462300394</v>
      </c>
      <c r="L96" s="6" t="s">
        <v>20</v>
      </c>
      <c r="M96" s="7">
        <v>70738</v>
      </c>
      <c r="N96" s="7">
        <v>62998</v>
      </c>
      <c r="O96" s="8">
        <f t="shared" si="11"/>
        <v>0.10941785179111652</v>
      </c>
      <c r="P96" s="6">
        <v>1994</v>
      </c>
      <c r="Q96" s="6"/>
      <c r="R96" s="6"/>
    </row>
    <row r="97" spans="1:18" x14ac:dyDescent="0.25">
      <c r="A97" s="6" t="s">
        <v>76</v>
      </c>
      <c r="B97" s="6" t="s">
        <v>123</v>
      </c>
      <c r="C97" s="6" t="s">
        <v>98</v>
      </c>
      <c r="D97" s="6" t="s">
        <v>23</v>
      </c>
      <c r="E97" s="6" t="s">
        <v>26</v>
      </c>
      <c r="F97" s="6" t="s">
        <v>49</v>
      </c>
      <c r="G97" s="7">
        <v>16574</v>
      </c>
      <c r="H97" s="8">
        <f t="shared" si="9"/>
        <v>0.26445199687265647</v>
      </c>
      <c r="I97" s="6" t="s">
        <v>20</v>
      </c>
      <c r="J97" s="7">
        <v>20335</v>
      </c>
      <c r="K97" s="8">
        <f t="shared" si="10"/>
        <v>0.53660016888325945</v>
      </c>
      <c r="L97" s="6" t="s">
        <v>20</v>
      </c>
      <c r="M97" s="7">
        <v>62673</v>
      </c>
      <c r="N97" s="7">
        <v>37896</v>
      </c>
      <c r="O97" s="8">
        <f t="shared" si="11"/>
        <v>0.39533770523191802</v>
      </c>
      <c r="P97" s="6">
        <v>1994</v>
      </c>
      <c r="Q97" s="6"/>
      <c r="R97" s="6"/>
    </row>
    <row r="98" spans="1:18" x14ac:dyDescent="0.25">
      <c r="A98" s="6" t="s">
        <v>30</v>
      </c>
      <c r="B98" s="6" t="s">
        <v>36</v>
      </c>
      <c r="C98" s="6" t="s">
        <v>72</v>
      </c>
      <c r="D98" s="6" t="s">
        <v>23</v>
      </c>
      <c r="E98" s="6" t="s">
        <v>26</v>
      </c>
      <c r="F98" s="6" t="s">
        <v>19</v>
      </c>
      <c r="G98" s="7">
        <v>255605</v>
      </c>
      <c r="H98" s="8">
        <f t="shared" si="9"/>
        <v>0.33780560170115359</v>
      </c>
      <c r="I98" s="6" t="s">
        <v>20</v>
      </c>
      <c r="J98" s="7">
        <v>221424</v>
      </c>
      <c r="K98" s="8">
        <f t="shared" si="10"/>
        <v>0.58086044071353615</v>
      </c>
      <c r="L98" s="6" t="s">
        <v>20</v>
      </c>
      <c r="M98" s="7">
        <v>756663</v>
      </c>
      <c r="N98" s="7">
        <v>381200</v>
      </c>
      <c r="O98" s="8">
        <f t="shared" si="11"/>
        <v>0.49620901246658022</v>
      </c>
      <c r="P98" s="6">
        <v>1994</v>
      </c>
      <c r="Q98" s="6"/>
      <c r="R98" s="6"/>
    </row>
    <row r="99" spans="1:18" x14ac:dyDescent="0.25">
      <c r="A99" s="6" t="s">
        <v>38</v>
      </c>
      <c r="B99" s="6" t="s">
        <v>36</v>
      </c>
      <c r="C99" s="6" t="s">
        <v>118</v>
      </c>
      <c r="D99" s="6" t="s">
        <v>23</v>
      </c>
      <c r="E99" s="6" t="s">
        <v>26</v>
      </c>
      <c r="F99" s="6" t="s">
        <v>49</v>
      </c>
      <c r="G99" s="7">
        <v>62963</v>
      </c>
      <c r="H99" s="8">
        <f t="shared" si="9"/>
        <v>0.46693215864257959</v>
      </c>
      <c r="I99" s="6" t="s">
        <v>20</v>
      </c>
      <c r="J99" s="7">
        <v>49137</v>
      </c>
      <c r="K99" s="8">
        <f t="shared" si="10"/>
        <v>0.63431227005744528</v>
      </c>
      <c r="L99" s="6" t="s">
        <v>20</v>
      </c>
      <c r="M99" s="7">
        <v>134844</v>
      </c>
      <c r="N99" s="7">
        <v>77465</v>
      </c>
      <c r="O99" s="8">
        <f t="shared" si="11"/>
        <v>0.42552134318175078</v>
      </c>
      <c r="P99" s="6">
        <v>1994</v>
      </c>
      <c r="Q99" s="6"/>
      <c r="R99" s="6"/>
    </row>
    <row r="100" spans="1:18" x14ac:dyDescent="0.25">
      <c r="A100" s="6" t="s">
        <v>47</v>
      </c>
      <c r="B100" s="6" t="s">
        <v>36</v>
      </c>
      <c r="C100" s="6" t="s">
        <v>223</v>
      </c>
      <c r="D100" s="6" t="s">
        <v>23</v>
      </c>
      <c r="E100" s="6" t="s">
        <v>26</v>
      </c>
      <c r="F100" s="6" t="s">
        <v>19</v>
      </c>
      <c r="G100" s="7">
        <v>388090</v>
      </c>
      <c r="H100" s="8">
        <f t="shared" si="9"/>
        <v>0.37755287676243715</v>
      </c>
      <c r="I100" s="6" t="s">
        <v>21</v>
      </c>
      <c r="J100" s="7">
        <v>400227</v>
      </c>
      <c r="K100" s="8">
        <f t="shared" si="10"/>
        <v>0.53603672983401662</v>
      </c>
      <c r="L100" s="6" t="s">
        <v>20</v>
      </c>
      <c r="M100" s="7">
        <v>1027909</v>
      </c>
      <c r="N100" s="7">
        <v>746641</v>
      </c>
      <c r="O100" s="8">
        <f t="shared" si="11"/>
        <v>0.27363122611048252</v>
      </c>
      <c r="P100" s="6">
        <v>1994</v>
      </c>
      <c r="Q100" s="6"/>
      <c r="R100" s="6"/>
    </row>
    <row r="101" spans="1:18" x14ac:dyDescent="0.25">
      <c r="A101" s="6"/>
      <c r="B101" s="6"/>
      <c r="C101" s="6"/>
      <c r="D101" s="6"/>
      <c r="E101" s="6"/>
      <c r="F101" s="6"/>
      <c r="G101" s="7"/>
      <c r="H101" s="8"/>
      <c r="I101" s="6"/>
      <c r="J101" s="7"/>
      <c r="K101" s="8"/>
      <c r="L101" s="6"/>
      <c r="M101" s="7"/>
      <c r="N101" s="7"/>
      <c r="O101" s="8"/>
      <c r="P101" s="6"/>
      <c r="Q101" s="6"/>
      <c r="R101" s="6"/>
    </row>
    <row r="102" spans="1:18" x14ac:dyDescent="0.25">
      <c r="A102" s="6"/>
      <c r="B102" s="6"/>
      <c r="C102" s="6"/>
      <c r="D102" s="6"/>
      <c r="E102" s="6"/>
      <c r="F102" s="6"/>
      <c r="G102" s="7"/>
      <c r="H102" s="8"/>
      <c r="I102" s="6"/>
      <c r="J102" s="7"/>
      <c r="K102" s="8"/>
      <c r="L102" s="6"/>
      <c r="M102" s="7"/>
      <c r="N102" s="7"/>
      <c r="O102" s="8"/>
      <c r="P102" s="6"/>
      <c r="Q102" s="6"/>
      <c r="R102" s="6"/>
    </row>
    <row r="103" spans="1:18" x14ac:dyDescent="0.25">
      <c r="A103" s="6"/>
      <c r="B103" s="6"/>
      <c r="C103" s="6"/>
      <c r="D103" s="6"/>
      <c r="E103" s="6"/>
      <c r="F103" s="6"/>
      <c r="G103" s="7"/>
      <c r="H103" s="8"/>
      <c r="I103" s="6"/>
      <c r="J103" s="7"/>
      <c r="K103" s="8"/>
      <c r="L103" s="6"/>
      <c r="M103" s="7"/>
      <c r="N103" s="7"/>
      <c r="O103" s="8"/>
      <c r="P103" s="6"/>
      <c r="Q103" s="6"/>
      <c r="R103" s="6"/>
    </row>
    <row r="104" spans="1:18" x14ac:dyDescent="0.25">
      <c r="A104" s="6"/>
      <c r="B104" s="6"/>
      <c r="C104" s="6"/>
      <c r="D104" s="6"/>
      <c r="E104" s="6"/>
      <c r="F104" s="6"/>
      <c r="G104" s="7"/>
      <c r="H104" s="8"/>
      <c r="I104" s="6"/>
      <c r="J104" s="7"/>
      <c r="K104" s="8"/>
      <c r="L104" s="6"/>
      <c r="M104" s="7"/>
      <c r="N104" s="7"/>
      <c r="O104" s="8"/>
      <c r="P104" s="6"/>
      <c r="Q104" s="6"/>
      <c r="R104" s="6"/>
    </row>
    <row r="105" spans="1:18" x14ac:dyDescent="0.25">
      <c r="A105" s="6"/>
      <c r="B105" s="6"/>
      <c r="C105" s="6"/>
      <c r="D105" s="6"/>
      <c r="E105" s="6"/>
      <c r="F105" s="6"/>
      <c r="G105" s="7"/>
      <c r="H105" s="8"/>
      <c r="I105" s="6"/>
      <c r="J105" s="7"/>
      <c r="K105" s="8"/>
      <c r="L105" s="6"/>
      <c r="M105" s="7"/>
      <c r="N105" s="7"/>
      <c r="O105" s="8"/>
      <c r="P105" s="6"/>
      <c r="Q105" s="6"/>
      <c r="R105" s="6"/>
    </row>
    <row r="106" spans="1:18" x14ac:dyDescent="0.25">
      <c r="A106" s="6"/>
      <c r="B106" s="6"/>
      <c r="C106" s="6"/>
      <c r="D106" s="6"/>
      <c r="E106" s="6"/>
      <c r="F106" s="6"/>
      <c r="G106" s="7"/>
      <c r="H106" s="8"/>
      <c r="I106" s="6"/>
      <c r="J106" s="7"/>
      <c r="K106" s="8"/>
      <c r="L106" s="6"/>
      <c r="M106" s="7"/>
      <c r="N106" s="7"/>
      <c r="O106" s="8"/>
      <c r="P106" s="6"/>
      <c r="Q106" s="6"/>
      <c r="R106" s="6"/>
    </row>
    <row r="107" spans="1:18" x14ac:dyDescent="0.25">
      <c r="A107" s="6"/>
      <c r="B107" s="6"/>
      <c r="C107" s="6"/>
      <c r="D107" s="6"/>
      <c r="E107" s="6"/>
      <c r="F107" s="6"/>
      <c r="G107" s="7"/>
      <c r="H107" s="8"/>
      <c r="I107" s="6"/>
      <c r="J107" s="7"/>
      <c r="K107" s="8"/>
      <c r="L107" s="6"/>
      <c r="M107" s="7"/>
      <c r="N107" s="7"/>
      <c r="O107" s="8"/>
      <c r="P107" s="6"/>
      <c r="Q107" s="6"/>
      <c r="R107" s="6"/>
    </row>
    <row r="108" spans="1:18" x14ac:dyDescent="0.25">
      <c r="A108" s="6"/>
      <c r="B108" s="6"/>
      <c r="C108" s="6"/>
      <c r="D108" s="6"/>
      <c r="E108" s="6"/>
      <c r="F108" s="6"/>
      <c r="G108" s="7"/>
      <c r="H108" s="8"/>
      <c r="I108" s="6"/>
      <c r="J108" s="7"/>
      <c r="K108" s="8"/>
      <c r="L108" s="6"/>
      <c r="M108" s="7"/>
      <c r="N108" s="7"/>
      <c r="O108" s="8"/>
      <c r="P108" s="6"/>
      <c r="Q108" s="6"/>
      <c r="R108" s="6"/>
    </row>
    <row r="109" spans="1:18" x14ac:dyDescent="0.25">
      <c r="A109" s="6"/>
      <c r="B109" s="6"/>
      <c r="C109" s="6"/>
      <c r="D109" s="6"/>
      <c r="E109" s="6"/>
      <c r="F109" s="6"/>
      <c r="G109" s="7"/>
      <c r="H109" s="8"/>
      <c r="I109" s="6"/>
      <c r="J109" s="7"/>
      <c r="K109" s="8"/>
      <c r="L109" s="6"/>
      <c r="M109" s="7"/>
      <c r="N109" s="7"/>
      <c r="O109" s="8"/>
      <c r="P109" s="6"/>
      <c r="Q109" s="6"/>
      <c r="R109" s="6"/>
    </row>
    <row r="110" spans="1:18" x14ac:dyDescent="0.25">
      <c r="A110" s="6"/>
      <c r="B110" s="6"/>
      <c r="C110" s="6"/>
      <c r="D110" s="6"/>
      <c r="E110" s="6"/>
      <c r="F110" s="6"/>
      <c r="G110" s="7"/>
      <c r="H110" s="8"/>
      <c r="I110" s="6"/>
      <c r="J110" s="7"/>
      <c r="K110" s="8"/>
      <c r="L110" s="6"/>
      <c r="M110" s="7"/>
      <c r="N110" s="7"/>
      <c r="O110" s="8"/>
      <c r="P110" s="6"/>
      <c r="Q110" s="6"/>
      <c r="R110" s="6"/>
    </row>
    <row r="111" spans="1:18" x14ac:dyDescent="0.25">
      <c r="A111" s="6"/>
      <c r="B111" s="6"/>
      <c r="C111" s="6"/>
      <c r="D111" s="6"/>
      <c r="E111" s="6"/>
      <c r="F111" s="6"/>
      <c r="G111" s="7"/>
      <c r="H111" s="8"/>
      <c r="I111" s="6"/>
      <c r="J111" s="7"/>
      <c r="K111" s="8"/>
      <c r="L111" s="6"/>
      <c r="M111" s="7"/>
      <c r="N111" s="7"/>
      <c r="O111" s="8"/>
      <c r="P111" s="6"/>
      <c r="Q111" s="6"/>
      <c r="R111" s="6"/>
    </row>
    <row r="112" spans="1:18" x14ac:dyDescent="0.25">
      <c r="A112" s="6"/>
      <c r="B112" s="6"/>
      <c r="C112" s="6"/>
      <c r="D112" s="6"/>
      <c r="E112" s="6"/>
      <c r="F112" s="6"/>
      <c r="G112" s="7"/>
      <c r="H112" s="8"/>
      <c r="I112" s="6"/>
      <c r="J112" s="7"/>
      <c r="K112" s="8"/>
      <c r="L112" s="6"/>
      <c r="M112" s="7"/>
      <c r="N112" s="7"/>
      <c r="O112" s="8"/>
      <c r="P112" s="6"/>
      <c r="Q112" s="6"/>
      <c r="R112" s="6"/>
    </row>
    <row r="113" spans="1:18" x14ac:dyDescent="0.25">
      <c r="A113" s="6"/>
      <c r="B113" s="6"/>
      <c r="C113" s="6"/>
      <c r="D113" s="6"/>
      <c r="E113" s="6"/>
      <c r="F113" s="6"/>
      <c r="G113" s="7"/>
      <c r="H113" s="8"/>
      <c r="I113" s="6"/>
      <c r="J113" s="7"/>
      <c r="K113" s="8"/>
      <c r="L113" s="6"/>
      <c r="M113" s="7"/>
      <c r="N113" s="7"/>
      <c r="O113" s="8"/>
      <c r="P113" s="6"/>
      <c r="Q113" s="6"/>
      <c r="R113" s="6"/>
    </row>
    <row r="114" spans="1:18" x14ac:dyDescent="0.25">
      <c r="A114" s="6"/>
      <c r="B114" s="6"/>
      <c r="C114" s="6"/>
      <c r="D114" s="6"/>
      <c r="E114" s="6"/>
      <c r="F114" s="6"/>
      <c r="G114" s="7"/>
      <c r="H114" s="8"/>
      <c r="I114" s="6"/>
      <c r="J114" s="7"/>
      <c r="K114" s="8"/>
      <c r="L114" s="6"/>
      <c r="M114" s="7"/>
      <c r="N114" s="7"/>
      <c r="O114" s="8"/>
      <c r="P114" s="6"/>
      <c r="Q114" s="6"/>
      <c r="R114" s="6"/>
    </row>
    <row r="115" spans="1:18" x14ac:dyDescent="0.25">
      <c r="A115" s="6"/>
      <c r="B115" s="6"/>
      <c r="C115" s="6"/>
      <c r="D115" s="6"/>
      <c r="E115" s="6"/>
      <c r="F115" s="6"/>
      <c r="G115" s="7"/>
      <c r="H115" s="8"/>
      <c r="I115" s="6"/>
      <c r="J115" s="7"/>
      <c r="K115" s="8"/>
      <c r="L115" s="6"/>
      <c r="M115" s="7"/>
      <c r="N115" s="7"/>
      <c r="O115" s="8"/>
      <c r="P115" s="6"/>
      <c r="Q115" s="6"/>
      <c r="R115" s="6"/>
    </row>
    <row r="116" spans="1:18" x14ac:dyDescent="0.25">
      <c r="A116" s="6"/>
      <c r="B116" s="6"/>
      <c r="C116" s="6"/>
      <c r="D116" s="6"/>
      <c r="E116" s="6"/>
      <c r="F116" s="6"/>
      <c r="G116" s="7"/>
      <c r="H116" s="8"/>
      <c r="I116" s="6"/>
      <c r="J116" s="7"/>
      <c r="K116" s="8"/>
      <c r="L116" s="6"/>
      <c r="M116" s="7"/>
      <c r="N116" s="7"/>
      <c r="O116" s="8"/>
      <c r="P116" s="6"/>
      <c r="Q116" s="6"/>
      <c r="R116" s="6"/>
    </row>
    <row r="117" spans="1:18" x14ac:dyDescent="0.25">
      <c r="A117" s="6"/>
      <c r="B117" s="6"/>
      <c r="C117" s="6"/>
      <c r="D117" s="6"/>
      <c r="E117" s="6"/>
      <c r="F117" s="6"/>
      <c r="G117" s="7"/>
      <c r="H117" s="8"/>
      <c r="I117" s="6"/>
      <c r="J117" s="7"/>
      <c r="K117" s="8"/>
      <c r="L117" s="6"/>
      <c r="M117" s="7"/>
      <c r="N117" s="7"/>
      <c r="O117" s="8"/>
      <c r="P117" s="6"/>
      <c r="Q117" s="6"/>
      <c r="R117" s="6"/>
    </row>
    <row r="118" spans="1:18" x14ac:dyDescent="0.25">
      <c r="A118" s="6"/>
      <c r="B118" s="6"/>
      <c r="C118" s="6"/>
      <c r="D118" s="6"/>
      <c r="E118" s="6"/>
      <c r="F118" s="6"/>
      <c r="G118" s="7"/>
      <c r="H118" s="8"/>
      <c r="I118" s="6"/>
      <c r="J118" s="7"/>
      <c r="K118" s="8"/>
      <c r="L118" s="6"/>
      <c r="M118" s="7"/>
      <c r="N118" s="7"/>
      <c r="O118" s="8"/>
      <c r="P118" s="6"/>
      <c r="Q118" s="6"/>
      <c r="R118" s="6"/>
    </row>
    <row r="119" spans="1:18" x14ac:dyDescent="0.25">
      <c r="A119" s="6"/>
      <c r="B119" s="6"/>
      <c r="C119" s="6"/>
      <c r="D119" s="6"/>
      <c r="E119" s="6"/>
      <c r="F119" s="6"/>
      <c r="G119" s="7"/>
      <c r="H119" s="8"/>
      <c r="I119" s="6"/>
      <c r="J119" s="7"/>
      <c r="K119" s="8"/>
      <c r="L119" s="6"/>
      <c r="M119" s="7"/>
      <c r="N119" s="7"/>
      <c r="O119" s="8"/>
      <c r="P119" s="6"/>
      <c r="Q119" s="6"/>
      <c r="R119" s="6"/>
    </row>
    <row r="120" spans="1:18" x14ac:dyDescent="0.25">
      <c r="A120" s="6"/>
      <c r="B120" s="6"/>
      <c r="C120" s="6"/>
      <c r="D120" s="6"/>
      <c r="E120" s="6"/>
      <c r="F120" s="6"/>
      <c r="G120" s="7"/>
      <c r="H120" s="8"/>
      <c r="I120" s="6"/>
      <c r="J120" s="7"/>
      <c r="K120" s="8"/>
      <c r="L120" s="6"/>
      <c r="M120" s="7"/>
      <c r="N120" s="7"/>
      <c r="O120" s="8"/>
      <c r="P120" s="6"/>
      <c r="Q120" s="6"/>
      <c r="R120" s="6"/>
    </row>
    <row r="121" spans="1:18" x14ac:dyDescent="0.25">
      <c r="A121" s="6"/>
      <c r="B121" s="6"/>
      <c r="C121" s="6"/>
      <c r="D121" s="6"/>
      <c r="E121" s="6"/>
      <c r="F121" s="6"/>
      <c r="G121" s="7"/>
      <c r="H121" s="8"/>
      <c r="I121" s="6"/>
      <c r="J121" s="7"/>
      <c r="K121" s="8"/>
      <c r="L121" s="6"/>
      <c r="M121" s="7"/>
      <c r="N121" s="7"/>
      <c r="O121" s="8"/>
      <c r="P121" s="6"/>
      <c r="Q121" s="6"/>
      <c r="R121" s="6"/>
    </row>
    <row r="122" spans="1:18" x14ac:dyDescent="0.25">
      <c r="A122" s="6"/>
      <c r="B122" s="6"/>
      <c r="C122" s="6"/>
      <c r="D122" s="6"/>
      <c r="E122" s="6"/>
      <c r="F122" s="6"/>
      <c r="G122" s="7"/>
      <c r="H122" s="8"/>
      <c r="I122" s="6"/>
      <c r="J122" s="7"/>
      <c r="K122" s="8"/>
      <c r="L122" s="6"/>
      <c r="M122" s="7"/>
      <c r="N122" s="7"/>
      <c r="O122" s="8"/>
      <c r="P122" s="6"/>
      <c r="Q122" s="6"/>
      <c r="R122" s="6"/>
    </row>
    <row r="123" spans="1:18" x14ac:dyDescent="0.25">
      <c r="A123" s="6"/>
      <c r="B123" s="6"/>
      <c r="C123" s="6"/>
      <c r="D123" s="6"/>
      <c r="E123" s="6"/>
      <c r="F123" s="6"/>
      <c r="G123" s="7"/>
      <c r="H123" s="8"/>
      <c r="I123" s="6"/>
      <c r="J123" s="7"/>
      <c r="K123" s="8"/>
      <c r="L123" s="6"/>
      <c r="M123" s="7"/>
      <c r="N123" s="7"/>
      <c r="O123" s="8"/>
      <c r="P123" s="6"/>
      <c r="Q123" s="6"/>
      <c r="R123" s="6"/>
    </row>
    <row r="124" spans="1:18" x14ac:dyDescent="0.25">
      <c r="A124" s="6"/>
      <c r="B124" s="6"/>
      <c r="C124" s="6"/>
      <c r="D124" s="6"/>
      <c r="E124" s="6"/>
      <c r="F124" s="6"/>
      <c r="G124" s="7"/>
      <c r="H124" s="8"/>
      <c r="I124" s="6"/>
      <c r="J124" s="7"/>
      <c r="K124" s="8"/>
      <c r="L124" s="6"/>
      <c r="M124" s="7"/>
      <c r="N124" s="7"/>
      <c r="O124" s="8"/>
      <c r="P124" s="6"/>
      <c r="Q124" s="6"/>
      <c r="R124" s="6"/>
    </row>
    <row r="125" spans="1:18" x14ac:dyDescent="0.25">
      <c r="A125" s="6"/>
      <c r="B125" s="6"/>
      <c r="C125" s="6"/>
      <c r="D125" s="6"/>
      <c r="E125" s="6"/>
      <c r="F125" s="6"/>
      <c r="G125" s="7"/>
      <c r="H125" s="8"/>
      <c r="I125" s="6"/>
      <c r="J125" s="7"/>
      <c r="K125" s="8"/>
      <c r="L125" s="6"/>
      <c r="M125" s="7"/>
      <c r="N125" s="7"/>
      <c r="O125" s="8"/>
      <c r="P125" s="6"/>
      <c r="Q125" s="6"/>
      <c r="R125" s="6"/>
    </row>
    <row r="126" spans="1:18" x14ac:dyDescent="0.25">
      <c r="A126" s="6"/>
      <c r="B126" s="6"/>
      <c r="C126" s="6"/>
      <c r="D126" s="6"/>
      <c r="E126" s="6"/>
      <c r="F126" s="6"/>
      <c r="G126" s="7"/>
      <c r="H126" s="8"/>
      <c r="I126" s="6"/>
      <c r="J126" s="7"/>
      <c r="K126" s="8"/>
      <c r="L126" s="6"/>
      <c r="M126" s="7"/>
      <c r="N126" s="7"/>
      <c r="O126" s="8"/>
      <c r="P126" s="6"/>
      <c r="Q126" s="6"/>
      <c r="R126" s="6"/>
    </row>
    <row r="127" spans="1:18" x14ac:dyDescent="0.25">
      <c r="A127" s="6"/>
      <c r="B127" s="6"/>
      <c r="C127" s="6"/>
      <c r="D127" s="6"/>
      <c r="E127" s="6"/>
      <c r="F127" s="6"/>
      <c r="G127" s="7"/>
      <c r="H127" s="8"/>
      <c r="I127" s="6"/>
      <c r="J127" s="7"/>
      <c r="K127" s="8"/>
      <c r="L127" s="6"/>
      <c r="M127" s="7"/>
      <c r="N127" s="7"/>
      <c r="O127" s="8"/>
      <c r="P127" s="6"/>
      <c r="Q127" s="6"/>
      <c r="R127" s="6"/>
    </row>
    <row r="128" spans="1:18" x14ac:dyDescent="0.25">
      <c r="A128" s="6"/>
      <c r="B128" s="6"/>
      <c r="C128" s="6"/>
      <c r="D128" s="6"/>
      <c r="E128" s="6"/>
      <c r="F128" s="6"/>
      <c r="G128" s="7"/>
      <c r="H128" s="8"/>
      <c r="I128" s="6"/>
      <c r="J128" s="7"/>
      <c r="K128" s="8"/>
      <c r="L128" s="6"/>
      <c r="M128" s="7"/>
      <c r="N128" s="7"/>
      <c r="O128" s="8"/>
      <c r="P128" s="6"/>
      <c r="Q128" s="6"/>
      <c r="R128" s="6"/>
    </row>
    <row r="129" spans="1:18" x14ac:dyDescent="0.25">
      <c r="A129" s="6"/>
      <c r="B129" s="6"/>
      <c r="C129" s="6"/>
      <c r="D129" s="6"/>
      <c r="E129" s="6"/>
      <c r="F129" s="6"/>
      <c r="G129" s="7"/>
      <c r="H129" s="8"/>
      <c r="I129" s="6"/>
      <c r="J129" s="7"/>
      <c r="K129" s="8"/>
      <c r="L129" s="6"/>
      <c r="M129" s="7"/>
      <c r="N129" s="7"/>
      <c r="O129" s="8"/>
      <c r="P129" s="6"/>
      <c r="Q129" s="6"/>
      <c r="R129" s="6"/>
    </row>
    <row r="130" spans="1:18" x14ac:dyDescent="0.25">
      <c r="A130" s="6"/>
      <c r="B130" s="6"/>
      <c r="C130" s="6"/>
      <c r="D130" s="6"/>
      <c r="E130" s="6"/>
      <c r="F130" s="6"/>
      <c r="G130" s="7"/>
      <c r="H130" s="8"/>
      <c r="I130" s="6"/>
      <c r="J130" s="7"/>
      <c r="K130" s="8"/>
      <c r="L130" s="6"/>
      <c r="M130" s="7"/>
      <c r="N130" s="7"/>
      <c r="O130" s="8"/>
      <c r="P130" s="6"/>
      <c r="Q130" s="6"/>
      <c r="R130" s="6"/>
    </row>
    <row r="131" spans="1:18" x14ac:dyDescent="0.25">
      <c r="A131" s="6"/>
      <c r="B131" s="6"/>
      <c r="C131" s="6"/>
      <c r="D131" s="6"/>
      <c r="E131" s="6"/>
      <c r="F131" s="6"/>
      <c r="G131" s="7"/>
      <c r="H131" s="8"/>
      <c r="I131" s="6"/>
      <c r="J131" s="7"/>
      <c r="K131" s="8"/>
      <c r="L131" s="6"/>
      <c r="M131" s="7"/>
      <c r="N131" s="7"/>
      <c r="O131" s="8"/>
      <c r="P131" s="6"/>
      <c r="Q131" s="6"/>
      <c r="R131" s="6"/>
    </row>
    <row r="132" spans="1:18" x14ac:dyDescent="0.25">
      <c r="A132" s="6"/>
      <c r="B132" s="6"/>
      <c r="C132" s="6"/>
      <c r="D132" s="6"/>
      <c r="E132" s="6"/>
      <c r="F132" s="6"/>
      <c r="G132" s="7"/>
      <c r="H132" s="8"/>
      <c r="I132" s="6"/>
      <c r="J132" s="7"/>
      <c r="K132" s="8"/>
      <c r="L132" s="6"/>
      <c r="M132" s="7"/>
      <c r="N132" s="7"/>
      <c r="O132" s="8"/>
      <c r="P132" s="6"/>
      <c r="Q132" s="6"/>
      <c r="R132" s="6"/>
    </row>
    <row r="133" spans="1:18" x14ac:dyDescent="0.25">
      <c r="A133" s="6"/>
      <c r="B133" s="6"/>
      <c r="C133" s="6"/>
      <c r="D133" s="6"/>
      <c r="E133" s="6"/>
      <c r="F133" s="6"/>
      <c r="G133" s="7"/>
      <c r="H133" s="8"/>
      <c r="I133" s="6"/>
      <c r="J133" s="7"/>
      <c r="K133" s="8"/>
      <c r="L133" s="6"/>
      <c r="M133" s="7"/>
      <c r="N133" s="7"/>
      <c r="O133" s="8"/>
      <c r="P133" s="6"/>
      <c r="Q133" s="6"/>
      <c r="R133" s="6"/>
    </row>
    <row r="134" spans="1:18" x14ac:dyDescent="0.25">
      <c r="A134" s="6"/>
      <c r="B134" s="6"/>
      <c r="C134" s="6"/>
      <c r="D134" s="6"/>
      <c r="E134" s="6"/>
      <c r="F134" s="6"/>
      <c r="G134" s="7"/>
      <c r="H134" s="8"/>
      <c r="I134" s="6"/>
      <c r="J134" s="7"/>
      <c r="K134" s="8"/>
      <c r="L134" s="6"/>
      <c r="M134" s="7"/>
      <c r="N134" s="7"/>
      <c r="O134" s="8"/>
      <c r="P134" s="6"/>
      <c r="Q134" s="6"/>
      <c r="R134" s="6"/>
    </row>
    <row r="135" spans="1:18" x14ac:dyDescent="0.25">
      <c r="A135" s="6"/>
      <c r="B135" s="6"/>
      <c r="C135" s="6"/>
      <c r="D135" s="6"/>
      <c r="E135" s="6"/>
      <c r="F135" s="6"/>
      <c r="G135" s="7"/>
      <c r="H135" s="8"/>
      <c r="I135" s="6"/>
      <c r="J135" s="7"/>
      <c r="K135" s="8"/>
      <c r="L135" s="6"/>
      <c r="M135" s="7"/>
      <c r="N135" s="7"/>
      <c r="O135" s="8"/>
      <c r="P135" s="6"/>
      <c r="Q135" s="6"/>
      <c r="R135" s="6"/>
    </row>
    <row r="136" spans="1:18" x14ac:dyDescent="0.25">
      <c r="A136" s="6"/>
      <c r="B136" s="6"/>
      <c r="C136" s="6"/>
      <c r="D136" s="6"/>
      <c r="E136" s="6"/>
      <c r="F136" s="6"/>
      <c r="G136" s="7"/>
      <c r="H136" s="8"/>
      <c r="I136" s="6"/>
      <c r="J136" s="7"/>
      <c r="K136" s="8"/>
      <c r="L136" s="6"/>
      <c r="M136" s="7"/>
      <c r="N136" s="7"/>
      <c r="O136" s="8"/>
      <c r="P136" s="6"/>
      <c r="Q136" s="6"/>
      <c r="R136" s="6"/>
    </row>
    <row r="137" spans="1:18" x14ac:dyDescent="0.25">
      <c r="A137" s="6"/>
      <c r="B137" s="6"/>
      <c r="C137" s="6"/>
      <c r="D137" s="6"/>
      <c r="E137" s="6"/>
      <c r="F137" s="6"/>
      <c r="G137" s="7"/>
      <c r="H137" s="8"/>
      <c r="I137" s="6"/>
      <c r="J137" s="7"/>
      <c r="K137" s="8"/>
      <c r="L137" s="6"/>
      <c r="M137" s="7"/>
      <c r="N137" s="7"/>
      <c r="O137" s="8"/>
      <c r="P137" s="6"/>
      <c r="Q137" s="6"/>
      <c r="R137" s="6"/>
    </row>
    <row r="138" spans="1:18" x14ac:dyDescent="0.25">
      <c r="A138" s="6"/>
      <c r="B138" s="6"/>
      <c r="C138" s="6"/>
      <c r="D138" s="6"/>
      <c r="E138" s="6"/>
      <c r="F138" s="6"/>
      <c r="G138" s="7"/>
      <c r="H138" s="8"/>
      <c r="I138" s="6"/>
      <c r="J138" s="7"/>
      <c r="K138" s="8"/>
      <c r="L138" s="6"/>
      <c r="M138" s="7"/>
      <c r="N138" s="7"/>
      <c r="O138" s="8"/>
      <c r="P138" s="6"/>
      <c r="Q138" s="6"/>
      <c r="R138" s="6"/>
    </row>
    <row r="139" spans="1:18" x14ac:dyDescent="0.25">
      <c r="A139" s="6"/>
      <c r="B139" s="6"/>
      <c r="C139" s="6"/>
      <c r="D139" s="6"/>
      <c r="E139" s="6"/>
      <c r="F139" s="6"/>
      <c r="G139" s="7"/>
      <c r="H139" s="8"/>
      <c r="I139" s="6"/>
      <c r="J139" s="7"/>
      <c r="K139" s="8"/>
      <c r="L139" s="6"/>
      <c r="M139" s="7"/>
      <c r="N139" s="7"/>
      <c r="O139" s="8"/>
      <c r="P139" s="6"/>
      <c r="Q139" s="6"/>
      <c r="R139" s="6"/>
    </row>
    <row r="140" spans="1:18" x14ac:dyDescent="0.25">
      <c r="A140" s="6"/>
      <c r="B140" s="6"/>
      <c r="C140" s="6"/>
      <c r="D140" s="6"/>
      <c r="E140" s="6"/>
      <c r="F140" s="6"/>
      <c r="G140" s="7"/>
      <c r="H140" s="8"/>
      <c r="I140" s="6"/>
      <c r="J140" s="7"/>
      <c r="K140" s="8"/>
      <c r="L140" s="6"/>
      <c r="M140" s="7"/>
      <c r="N140" s="7"/>
      <c r="O140" s="8"/>
      <c r="P140" s="6"/>
      <c r="Q140" s="6"/>
      <c r="R140" s="6"/>
    </row>
    <row r="141" spans="1:18" x14ac:dyDescent="0.25">
      <c r="A141" s="6"/>
      <c r="B141" s="6"/>
      <c r="C141" s="6"/>
      <c r="D141" s="6"/>
      <c r="E141" s="6"/>
      <c r="F141" s="6"/>
      <c r="G141" s="7"/>
      <c r="H141" s="8"/>
      <c r="I141" s="6"/>
      <c r="J141" s="7"/>
      <c r="K141" s="8"/>
      <c r="L141" s="6"/>
      <c r="M141" s="7"/>
      <c r="N141" s="7"/>
      <c r="O141" s="8"/>
      <c r="P141" s="6"/>
      <c r="Q141" s="6"/>
      <c r="R141" s="6"/>
    </row>
    <row r="142" spans="1:18" x14ac:dyDescent="0.25">
      <c r="A142" s="6"/>
      <c r="B142" s="6"/>
      <c r="C142" s="6"/>
      <c r="D142" s="6"/>
      <c r="E142" s="6"/>
      <c r="F142" s="6"/>
      <c r="G142" s="7"/>
      <c r="H142" s="8"/>
      <c r="I142" s="6"/>
      <c r="J142" s="7"/>
      <c r="K142" s="8"/>
      <c r="L142" s="6"/>
      <c r="M142" s="7"/>
      <c r="N142" s="7"/>
      <c r="O142" s="8"/>
      <c r="P142" s="6"/>
      <c r="Q142" s="6"/>
      <c r="R142" s="6"/>
    </row>
    <row r="143" spans="1:18" x14ac:dyDescent="0.25">
      <c r="A143" s="6"/>
      <c r="B143" s="6"/>
      <c r="C143" s="6"/>
      <c r="D143" s="6"/>
      <c r="E143" s="6"/>
      <c r="F143" s="6"/>
      <c r="G143" s="7"/>
      <c r="H143" s="8"/>
      <c r="I143" s="6"/>
      <c r="J143" s="7"/>
      <c r="K143" s="8"/>
      <c r="L143" s="6"/>
      <c r="M143" s="7"/>
      <c r="N143" s="7"/>
      <c r="O143" s="8"/>
      <c r="P143" s="6"/>
      <c r="Q143" s="6"/>
      <c r="R143" s="6"/>
    </row>
    <row r="144" spans="1:18" x14ac:dyDescent="0.25">
      <c r="A144" s="6"/>
      <c r="B144" s="6"/>
      <c r="C144" s="6"/>
      <c r="D144" s="6"/>
      <c r="E144" s="6"/>
      <c r="F144" s="6"/>
      <c r="G144" s="7"/>
      <c r="H144" s="8"/>
      <c r="I144" s="6"/>
      <c r="J144" s="7"/>
      <c r="K144" s="8"/>
      <c r="L144" s="6"/>
      <c r="M144" s="7"/>
      <c r="N144" s="7"/>
      <c r="O144" s="8"/>
      <c r="P144" s="6"/>
      <c r="Q144" s="6"/>
      <c r="R144" s="6"/>
    </row>
    <row r="145" spans="1:18" x14ac:dyDescent="0.25">
      <c r="A145" s="6"/>
      <c r="B145" s="6"/>
      <c r="C145" s="6"/>
      <c r="D145" s="6"/>
      <c r="E145" s="6"/>
      <c r="F145" s="6"/>
      <c r="G145" s="7"/>
      <c r="H145" s="8"/>
      <c r="I145" s="6"/>
      <c r="J145" s="7"/>
      <c r="K145" s="8"/>
      <c r="L145" s="6"/>
      <c r="M145" s="7"/>
      <c r="N145" s="7"/>
      <c r="O145" s="8"/>
      <c r="P145" s="6"/>
      <c r="Q145" s="6"/>
      <c r="R145" s="6"/>
    </row>
    <row r="146" spans="1:18" x14ac:dyDescent="0.25">
      <c r="A146" s="6"/>
      <c r="B146" s="6"/>
      <c r="C146" s="6"/>
      <c r="D146" s="6"/>
      <c r="E146" s="6"/>
      <c r="F146" s="6"/>
      <c r="G146" s="7"/>
      <c r="H146" s="8"/>
      <c r="I146" s="6"/>
      <c r="J146" s="7"/>
      <c r="K146" s="8"/>
      <c r="L146" s="6"/>
      <c r="M146" s="7"/>
      <c r="N146" s="7"/>
      <c r="O146" s="8"/>
      <c r="P146" s="6"/>
      <c r="Q146" s="6"/>
      <c r="R146" s="6"/>
    </row>
    <row r="147" spans="1:18" x14ac:dyDescent="0.25">
      <c r="A147" s="6"/>
      <c r="B147" s="6"/>
      <c r="C147" s="6"/>
      <c r="D147" s="6"/>
      <c r="E147" s="6"/>
      <c r="F147" s="6"/>
      <c r="G147" s="7"/>
      <c r="H147" s="8"/>
      <c r="I147" s="6"/>
      <c r="J147" s="7"/>
      <c r="K147" s="8"/>
      <c r="L147" s="6"/>
      <c r="M147" s="7"/>
      <c r="N147" s="7"/>
      <c r="O147" s="8"/>
      <c r="P147" s="6"/>
      <c r="Q147" s="6"/>
      <c r="R147" s="6"/>
    </row>
    <row r="148" spans="1:18" x14ac:dyDescent="0.25">
      <c r="A148" s="6"/>
      <c r="B148" s="6"/>
      <c r="C148" s="6"/>
      <c r="D148" s="6"/>
      <c r="E148" s="6"/>
      <c r="F148" s="6"/>
      <c r="G148" s="7"/>
      <c r="H148" s="8"/>
      <c r="I148" s="6"/>
      <c r="J148" s="7"/>
      <c r="K148" s="8"/>
      <c r="L148" s="6"/>
      <c r="M148" s="7"/>
      <c r="N148" s="7"/>
      <c r="O148" s="8"/>
      <c r="P148" s="6"/>
      <c r="Q148" s="6"/>
      <c r="R148" s="6"/>
    </row>
    <row r="149" spans="1:18" x14ac:dyDescent="0.25">
      <c r="A149" s="6"/>
      <c r="B149" s="6"/>
      <c r="C149" s="6"/>
      <c r="D149" s="6"/>
      <c r="E149" s="6"/>
      <c r="F149" s="6"/>
      <c r="G149" s="7"/>
      <c r="H149" s="8"/>
      <c r="I149" s="6"/>
      <c r="J149" s="7"/>
      <c r="K149" s="8"/>
      <c r="L149" s="6"/>
      <c r="M149" s="7"/>
      <c r="N149" s="7"/>
      <c r="O149" s="8"/>
      <c r="P149" s="6"/>
      <c r="Q149" s="6"/>
      <c r="R149" s="6"/>
    </row>
    <row r="150" spans="1:18" x14ac:dyDescent="0.25">
      <c r="A150" s="6"/>
      <c r="B150" s="6"/>
      <c r="C150" s="6"/>
      <c r="D150" s="6"/>
      <c r="E150" s="6"/>
      <c r="F150" s="6"/>
      <c r="G150" s="7"/>
      <c r="H150" s="8"/>
      <c r="I150" s="6"/>
      <c r="J150" s="7"/>
      <c r="K150" s="8"/>
      <c r="L150" s="6"/>
      <c r="M150" s="7"/>
      <c r="N150" s="7"/>
      <c r="O150" s="8"/>
      <c r="P150" s="6"/>
      <c r="Q150" s="6"/>
      <c r="R150" s="6"/>
    </row>
    <row r="151" spans="1:18" x14ac:dyDescent="0.25">
      <c r="A151" s="6"/>
      <c r="B151" s="6"/>
      <c r="C151" s="6"/>
      <c r="D151" s="6"/>
      <c r="E151" s="6"/>
      <c r="F151" s="6"/>
      <c r="G151" s="7"/>
      <c r="H151" s="8"/>
      <c r="I151" s="6"/>
      <c r="J151" s="7"/>
      <c r="K151" s="8"/>
      <c r="L151" s="6"/>
      <c r="M151" s="7"/>
      <c r="N151" s="7"/>
      <c r="O151" s="8"/>
      <c r="P151" s="6"/>
      <c r="Q151" s="6"/>
      <c r="R151" s="6"/>
    </row>
    <row r="152" spans="1:18" x14ac:dyDescent="0.25">
      <c r="A152" s="6"/>
      <c r="B152" s="6"/>
      <c r="C152" s="6"/>
      <c r="D152" s="6"/>
      <c r="E152" s="6"/>
      <c r="F152" s="6"/>
      <c r="G152" s="7"/>
      <c r="H152" s="8"/>
      <c r="I152" s="6"/>
      <c r="J152" s="7"/>
      <c r="K152" s="8"/>
      <c r="L152" s="6"/>
      <c r="M152" s="7"/>
      <c r="N152" s="7"/>
      <c r="O152" s="8"/>
      <c r="P152" s="6"/>
      <c r="Q152" s="6"/>
      <c r="R152" s="6"/>
    </row>
    <row r="153" spans="1:18" x14ac:dyDescent="0.25">
      <c r="A153" s="6"/>
      <c r="B153" s="6"/>
      <c r="C153" s="6"/>
      <c r="D153" s="6"/>
      <c r="E153" s="6"/>
      <c r="F153" s="6"/>
      <c r="G153" s="7"/>
      <c r="H153" s="8"/>
      <c r="I153" s="6"/>
      <c r="J153" s="7"/>
      <c r="K153" s="8"/>
      <c r="L153" s="6"/>
      <c r="M153" s="7"/>
      <c r="N153" s="7"/>
      <c r="O153" s="8"/>
      <c r="P153" s="6"/>
      <c r="Q153" s="6"/>
      <c r="R153" s="6"/>
    </row>
    <row r="154" spans="1:18" x14ac:dyDescent="0.25">
      <c r="A154" s="6"/>
      <c r="B154" s="6"/>
      <c r="C154" s="6"/>
      <c r="D154" s="6"/>
      <c r="E154" s="6"/>
      <c r="F154" s="6"/>
      <c r="G154" s="7"/>
      <c r="H154" s="8"/>
      <c r="I154" s="6"/>
      <c r="J154" s="7"/>
      <c r="K154" s="8"/>
      <c r="L154" s="6"/>
      <c r="M154" s="7"/>
      <c r="N154" s="7"/>
      <c r="O154" s="8"/>
      <c r="P154" s="6"/>
      <c r="Q154" s="6"/>
      <c r="R154" s="6"/>
    </row>
    <row r="155" spans="1:18" x14ac:dyDescent="0.25">
      <c r="A155" s="6"/>
      <c r="B155" s="6"/>
      <c r="C155" s="6"/>
      <c r="D155" s="6"/>
      <c r="E155" s="6"/>
      <c r="F155" s="6"/>
      <c r="G155" s="7"/>
      <c r="H155" s="8"/>
      <c r="I155" s="6"/>
      <c r="J155" s="7"/>
      <c r="K155" s="8"/>
      <c r="L155" s="6"/>
      <c r="M155" s="7"/>
      <c r="N155" s="7"/>
      <c r="O155" s="8"/>
      <c r="P155" s="6"/>
      <c r="Q155" s="6"/>
      <c r="R155" s="6"/>
    </row>
    <row r="156" spans="1:18" x14ac:dyDescent="0.25">
      <c r="A156" s="6"/>
      <c r="B156" s="6"/>
      <c r="C156" s="6"/>
      <c r="D156" s="6"/>
      <c r="E156" s="6"/>
      <c r="F156" s="6"/>
      <c r="G156" s="7"/>
      <c r="H156" s="8"/>
      <c r="I156" s="6"/>
      <c r="J156" s="7"/>
      <c r="K156" s="8"/>
      <c r="L156" s="6"/>
      <c r="M156" s="7"/>
      <c r="N156" s="7"/>
      <c r="O156" s="8"/>
      <c r="P156" s="6"/>
      <c r="Q156" s="6"/>
      <c r="R156" s="6"/>
    </row>
    <row r="157" spans="1:18" x14ac:dyDescent="0.25">
      <c r="A157" s="6"/>
      <c r="B157" s="6"/>
      <c r="C157" s="6"/>
      <c r="D157" s="6"/>
      <c r="E157" s="6"/>
      <c r="F157" s="6"/>
      <c r="G157" s="7"/>
      <c r="H157" s="8"/>
      <c r="I157" s="6"/>
      <c r="J157" s="7"/>
      <c r="K157" s="8"/>
      <c r="L157" s="6"/>
      <c r="M157" s="7"/>
      <c r="N157" s="7"/>
      <c r="O157" s="8"/>
      <c r="P157" s="6"/>
      <c r="Q157" s="6"/>
      <c r="R157" s="6"/>
    </row>
    <row r="158" spans="1:18" x14ac:dyDescent="0.25">
      <c r="A158" s="6"/>
      <c r="B158" s="6"/>
      <c r="C158" s="6"/>
      <c r="D158" s="6"/>
      <c r="E158" s="6"/>
      <c r="F158" s="6"/>
      <c r="G158" s="7"/>
      <c r="H158" s="8"/>
      <c r="I158" s="6"/>
      <c r="J158" s="7"/>
      <c r="K158" s="8"/>
      <c r="L158" s="6"/>
      <c r="M158" s="7"/>
      <c r="N158" s="7"/>
      <c r="O158" s="8"/>
      <c r="P158" s="6"/>
      <c r="Q158" s="6"/>
      <c r="R158" s="6"/>
    </row>
    <row r="159" spans="1:18" x14ac:dyDescent="0.25">
      <c r="A159" s="6"/>
      <c r="B159" s="6"/>
      <c r="C159" s="6"/>
      <c r="D159" s="6"/>
      <c r="E159" s="6"/>
      <c r="F159" s="6"/>
      <c r="G159" s="7"/>
      <c r="H159" s="8"/>
      <c r="I159" s="6"/>
      <c r="J159" s="7"/>
      <c r="K159" s="8"/>
      <c r="L159" s="6"/>
      <c r="M159" s="7"/>
      <c r="N159" s="7"/>
      <c r="O159" s="8"/>
      <c r="P159" s="6"/>
      <c r="Q159" s="6"/>
      <c r="R159" s="6"/>
    </row>
    <row r="160" spans="1:18" x14ac:dyDescent="0.25">
      <c r="A160" s="6"/>
      <c r="B160" s="6"/>
      <c r="C160" s="6"/>
      <c r="D160" s="6"/>
      <c r="E160" s="6"/>
      <c r="F160" s="6"/>
      <c r="G160" s="7"/>
      <c r="H160" s="8"/>
      <c r="I160" s="6"/>
      <c r="J160" s="7"/>
      <c r="K160" s="8"/>
      <c r="L160" s="6"/>
      <c r="M160" s="7"/>
      <c r="N160" s="7"/>
      <c r="O160" s="8"/>
      <c r="P160" s="6"/>
      <c r="Q160" s="6"/>
      <c r="R160" s="6"/>
    </row>
    <row r="161" spans="1:18" x14ac:dyDescent="0.25">
      <c r="A161" s="6"/>
      <c r="B161" s="6"/>
      <c r="C161" s="6"/>
      <c r="D161" s="6"/>
      <c r="E161" s="6"/>
      <c r="F161" s="6"/>
      <c r="G161" s="7"/>
      <c r="H161" s="8"/>
      <c r="I161" s="6"/>
      <c r="J161" s="7"/>
      <c r="K161" s="8"/>
      <c r="L161" s="6"/>
      <c r="M161" s="7"/>
      <c r="N161" s="7"/>
      <c r="O161" s="8"/>
      <c r="P161" s="6"/>
      <c r="Q161" s="6"/>
      <c r="R161" s="6"/>
    </row>
    <row r="162" spans="1:18" x14ac:dyDescent="0.25">
      <c r="A162" s="6"/>
      <c r="B162" s="6"/>
      <c r="C162" s="6"/>
      <c r="D162" s="6"/>
      <c r="E162" s="6"/>
      <c r="F162" s="6"/>
      <c r="G162" s="7"/>
      <c r="H162" s="8"/>
      <c r="I162" s="6"/>
      <c r="J162" s="7"/>
      <c r="K162" s="8"/>
      <c r="L162" s="6"/>
      <c r="M162" s="7"/>
      <c r="N162" s="7"/>
      <c r="O162" s="8"/>
      <c r="P162" s="6"/>
      <c r="Q162" s="6"/>
      <c r="R162" s="6"/>
    </row>
    <row r="163" spans="1:18" x14ac:dyDescent="0.25">
      <c r="A163" s="6"/>
      <c r="B163" s="6"/>
      <c r="C163" s="6"/>
      <c r="D163" s="6"/>
      <c r="E163" s="6"/>
      <c r="F163" s="6"/>
      <c r="G163" s="7"/>
      <c r="H163" s="8"/>
      <c r="I163" s="6"/>
      <c r="J163" s="7"/>
      <c r="K163" s="8"/>
      <c r="L163" s="6"/>
      <c r="M163" s="7"/>
      <c r="N163" s="7"/>
      <c r="O163" s="8"/>
      <c r="P163" s="6"/>
      <c r="Q163" s="6"/>
      <c r="R163" s="6"/>
    </row>
    <row r="164" spans="1:18" x14ac:dyDescent="0.25">
      <c r="A164" s="6"/>
      <c r="B164" s="6"/>
      <c r="C164" s="6"/>
      <c r="D164" s="6"/>
      <c r="E164" s="6"/>
      <c r="F164" s="6"/>
      <c r="G164" s="7"/>
      <c r="H164" s="8"/>
      <c r="I164" s="6"/>
      <c r="J164" s="7"/>
      <c r="K164" s="8"/>
      <c r="L164" s="6"/>
      <c r="M164" s="7"/>
      <c r="N164" s="7"/>
      <c r="O164" s="8"/>
      <c r="P164" s="6"/>
      <c r="Q164" s="6"/>
      <c r="R164" s="6"/>
    </row>
    <row r="165" spans="1:18" x14ac:dyDescent="0.25">
      <c r="A165" s="6"/>
      <c r="B165" s="6"/>
      <c r="C165" s="6"/>
      <c r="D165" s="6"/>
      <c r="E165" s="6"/>
      <c r="F165" s="6"/>
      <c r="G165" s="7"/>
      <c r="H165" s="8"/>
      <c r="I165" s="6"/>
      <c r="J165" s="7"/>
      <c r="K165" s="8"/>
      <c r="L165" s="6"/>
      <c r="M165" s="7"/>
      <c r="N165" s="7"/>
      <c r="O165" s="8"/>
      <c r="P165" s="6"/>
      <c r="Q165" s="6"/>
      <c r="R165" s="6"/>
    </row>
    <row r="166" spans="1:18" x14ac:dyDescent="0.25">
      <c r="A166" s="6"/>
      <c r="B166" s="6"/>
      <c r="C166" s="6"/>
      <c r="D166" s="6"/>
      <c r="E166" s="6"/>
      <c r="F166" s="6"/>
      <c r="G166" s="7"/>
      <c r="H166" s="8"/>
      <c r="I166" s="6"/>
      <c r="J166" s="7"/>
      <c r="K166" s="8"/>
      <c r="L166" s="6"/>
      <c r="M166" s="7"/>
      <c r="N166" s="7"/>
      <c r="O166" s="8"/>
      <c r="P166" s="6"/>
      <c r="Q166" s="6"/>
      <c r="R166" s="6"/>
    </row>
    <row r="167" spans="1:18" x14ac:dyDescent="0.25">
      <c r="A167" s="6"/>
      <c r="B167" s="6"/>
      <c r="C167" s="6"/>
      <c r="D167" s="6"/>
      <c r="E167" s="6"/>
      <c r="F167" s="6"/>
      <c r="G167" s="7"/>
      <c r="H167" s="8"/>
      <c r="I167" s="6"/>
      <c r="J167" s="7"/>
      <c r="K167" s="8"/>
      <c r="L167" s="6"/>
      <c r="M167" s="7"/>
      <c r="N167" s="7"/>
      <c r="O167" s="8"/>
      <c r="P167" s="6"/>
      <c r="Q167" s="6"/>
      <c r="R167" s="6"/>
    </row>
    <row r="168" spans="1:18" x14ac:dyDescent="0.25">
      <c r="A168" s="6"/>
      <c r="B168" s="6"/>
      <c r="C168" s="6"/>
      <c r="D168" s="6"/>
      <c r="E168" s="6"/>
      <c r="F168" s="6"/>
      <c r="G168" s="7"/>
      <c r="H168" s="8"/>
      <c r="I168" s="6"/>
      <c r="J168" s="7"/>
      <c r="K168" s="8"/>
      <c r="L168" s="6"/>
      <c r="M168" s="7"/>
      <c r="N168" s="7"/>
      <c r="O168" s="8"/>
      <c r="P168" s="6"/>
      <c r="Q168" s="6"/>
      <c r="R168" s="6"/>
    </row>
    <row r="169" spans="1:18" x14ac:dyDescent="0.25">
      <c r="A169" s="6"/>
      <c r="B169" s="6"/>
      <c r="C169" s="6"/>
      <c r="D169" s="6"/>
      <c r="E169" s="6"/>
      <c r="F169" s="6"/>
      <c r="G169" s="7"/>
      <c r="H169" s="8"/>
      <c r="I169" s="6"/>
      <c r="J169" s="7"/>
      <c r="K169" s="8"/>
      <c r="L169" s="6"/>
      <c r="M169" s="7"/>
      <c r="N169" s="7"/>
      <c r="O169" s="8"/>
      <c r="P169" s="6"/>
      <c r="Q169" s="6"/>
      <c r="R169" s="6"/>
    </row>
    <row r="170" spans="1:18" x14ac:dyDescent="0.25">
      <c r="A170" s="6"/>
      <c r="B170" s="6"/>
      <c r="C170" s="6"/>
      <c r="D170" s="6"/>
      <c r="E170" s="6"/>
      <c r="F170" s="6"/>
      <c r="G170" s="7"/>
      <c r="H170" s="8"/>
      <c r="I170" s="6"/>
      <c r="J170" s="7"/>
      <c r="K170" s="8"/>
      <c r="L170" s="6"/>
      <c r="M170" s="7"/>
      <c r="N170" s="7"/>
      <c r="O170" s="8"/>
      <c r="P170" s="6"/>
      <c r="Q170" s="6"/>
      <c r="R170" s="6"/>
    </row>
    <row r="171" spans="1:18" x14ac:dyDescent="0.25">
      <c r="A171" s="6"/>
      <c r="B171" s="6"/>
      <c r="C171" s="6"/>
      <c r="D171" s="6"/>
      <c r="E171" s="6"/>
      <c r="F171" s="6"/>
      <c r="G171" s="7"/>
      <c r="H171" s="8"/>
      <c r="I171" s="6"/>
      <c r="J171" s="7"/>
      <c r="K171" s="8"/>
      <c r="L171" s="6"/>
      <c r="M171" s="7"/>
      <c r="N171" s="7"/>
      <c r="O171" s="8"/>
      <c r="P171" s="6"/>
      <c r="Q171" s="6"/>
      <c r="R171" s="6"/>
    </row>
    <row r="172" spans="1:18" x14ac:dyDescent="0.25">
      <c r="A172" s="6"/>
      <c r="B172" s="6"/>
      <c r="C172" s="6"/>
      <c r="D172" s="6"/>
      <c r="E172" s="6"/>
      <c r="F172" s="6"/>
      <c r="G172" s="7"/>
      <c r="H172" s="8"/>
      <c r="I172" s="6"/>
      <c r="J172" s="7"/>
      <c r="K172" s="8"/>
      <c r="L172" s="6"/>
      <c r="M172" s="7"/>
      <c r="N172" s="7"/>
      <c r="O172" s="8"/>
      <c r="P172" s="6"/>
      <c r="Q172" s="6"/>
      <c r="R172" s="6"/>
    </row>
    <row r="173" spans="1:18" x14ac:dyDescent="0.25">
      <c r="A173" s="6"/>
      <c r="B173" s="6"/>
      <c r="C173" s="6"/>
      <c r="D173" s="6"/>
      <c r="E173" s="6"/>
      <c r="F173" s="6"/>
      <c r="G173" s="7"/>
      <c r="H173" s="8"/>
      <c r="I173" s="6"/>
      <c r="J173" s="7"/>
      <c r="K173" s="8"/>
      <c r="L173" s="6"/>
      <c r="M173" s="7"/>
      <c r="N173" s="7"/>
      <c r="O173" s="8"/>
      <c r="P173" s="6"/>
      <c r="Q173" s="6"/>
      <c r="R173" s="6"/>
    </row>
    <row r="174" spans="1:18" x14ac:dyDescent="0.25">
      <c r="A174" s="6"/>
      <c r="B174" s="6"/>
      <c r="C174" s="6"/>
      <c r="D174" s="6"/>
      <c r="E174" s="6"/>
      <c r="F174" s="6"/>
      <c r="G174" s="7"/>
      <c r="H174" s="8"/>
      <c r="I174" s="6"/>
      <c r="J174" s="7"/>
      <c r="K174" s="8"/>
      <c r="L174" s="6"/>
      <c r="M174" s="7"/>
      <c r="N174" s="7"/>
      <c r="O174" s="8"/>
      <c r="P174" s="6"/>
      <c r="Q174" s="6"/>
      <c r="R174" s="6"/>
    </row>
    <row r="175" spans="1:18" x14ac:dyDescent="0.25">
      <c r="A175" s="6"/>
      <c r="B175" s="6"/>
      <c r="C175" s="6"/>
      <c r="D175" s="6"/>
      <c r="E175" s="6"/>
      <c r="F175" s="6"/>
      <c r="G175" s="7"/>
      <c r="H175" s="8"/>
      <c r="I175" s="6"/>
      <c r="J175" s="7"/>
      <c r="K175" s="6"/>
      <c r="L175" s="6"/>
      <c r="M175" s="7"/>
      <c r="N175" s="7"/>
      <c r="O175" s="6"/>
      <c r="P175" s="6"/>
      <c r="Q175" s="6"/>
      <c r="R175" s="6"/>
    </row>
  </sheetData>
  <autoFilter ref="A1:P175">
    <sortState ref="A2:P170">
      <sortCondition descending="1" ref="P1:P170"/>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workbookViewId="0">
      <selection activeCell="U23" sqref="U23"/>
    </sheetView>
  </sheetViews>
  <sheetFormatPr defaultRowHeight="15" x14ac:dyDescent="0.25"/>
  <cols>
    <col min="1" max="12" width="9.140625" style="6"/>
    <col min="13" max="14" width="10.5703125" style="6" bestFit="1" customWidth="1"/>
    <col min="15" max="16384" width="9.140625" style="6"/>
  </cols>
  <sheetData>
    <row r="1" spans="1:16" ht="60" x14ac:dyDescent="0.25">
      <c r="A1" s="41" t="s">
        <v>0</v>
      </c>
      <c r="B1" s="41" t="s">
        <v>1</v>
      </c>
      <c r="C1" s="41" t="s">
        <v>2</v>
      </c>
      <c r="D1" s="41" t="s">
        <v>3</v>
      </c>
      <c r="E1" s="41" t="s">
        <v>4</v>
      </c>
      <c r="F1" s="41" t="s">
        <v>5</v>
      </c>
      <c r="G1" s="42" t="s">
        <v>6</v>
      </c>
      <c r="H1" s="43" t="s">
        <v>251</v>
      </c>
      <c r="I1" s="41" t="s">
        <v>8</v>
      </c>
      <c r="J1" s="42" t="s">
        <v>9</v>
      </c>
      <c r="K1" s="43" t="s">
        <v>251</v>
      </c>
      <c r="L1" s="41" t="s">
        <v>11</v>
      </c>
      <c r="M1" s="42" t="s">
        <v>12</v>
      </c>
      <c r="N1" s="42" t="s">
        <v>13</v>
      </c>
      <c r="O1" s="41" t="s">
        <v>14</v>
      </c>
      <c r="P1" s="41" t="s">
        <v>250</v>
      </c>
    </row>
    <row r="2" spans="1:16" x14ac:dyDescent="0.25">
      <c r="A2" s="14" t="s">
        <v>15</v>
      </c>
      <c r="B2" s="6" t="s">
        <v>246</v>
      </c>
      <c r="C2" s="6" t="s">
        <v>338</v>
      </c>
      <c r="D2" s="6" t="s">
        <v>17</v>
      </c>
      <c r="E2" s="6" t="s">
        <v>26</v>
      </c>
      <c r="F2" s="6" t="s">
        <v>19</v>
      </c>
      <c r="G2" s="7">
        <v>18655</v>
      </c>
      <c r="H2" s="8">
        <f>G2/M2</f>
        <v>0.19733640806482325</v>
      </c>
      <c r="I2" s="6" t="s">
        <v>21</v>
      </c>
      <c r="J2" s="7">
        <v>47491</v>
      </c>
      <c r="K2" s="8">
        <f>J2/N2</f>
        <v>0.63502527210975312</v>
      </c>
      <c r="L2" s="6" t="s">
        <v>21</v>
      </c>
      <c r="M2" s="7">
        <v>94534</v>
      </c>
      <c r="N2" s="7">
        <v>74786</v>
      </c>
      <c r="O2" s="8">
        <f>(M2-N2)/M2</f>
        <v>0.20889838576596781</v>
      </c>
      <c r="P2" s="6">
        <v>2014</v>
      </c>
    </row>
    <row r="3" spans="1:16" x14ac:dyDescent="0.25">
      <c r="A3" s="14" t="s">
        <v>76</v>
      </c>
      <c r="B3" s="6" t="s">
        <v>54</v>
      </c>
      <c r="C3" s="6" t="s">
        <v>339</v>
      </c>
      <c r="D3" s="6" t="s">
        <v>17</v>
      </c>
      <c r="E3" s="6" t="s">
        <v>26</v>
      </c>
      <c r="F3" s="6" t="s">
        <v>19</v>
      </c>
      <c r="G3" s="7">
        <v>18971</v>
      </c>
      <c r="H3" s="8">
        <f t="shared" ref="H3:H12" si="0">G3/M3</f>
        <v>0.3622078814724301</v>
      </c>
      <c r="I3" s="6" t="s">
        <v>20</v>
      </c>
      <c r="J3" s="7">
        <v>22861</v>
      </c>
      <c r="K3" s="8">
        <f t="shared" ref="K3:K12" si="1">J3/N3</f>
        <v>0.53813379784379267</v>
      </c>
      <c r="L3" s="6" t="s">
        <v>21</v>
      </c>
      <c r="M3" s="7">
        <v>52376</v>
      </c>
      <c r="N3" s="7">
        <v>42482</v>
      </c>
      <c r="O3" s="8">
        <f t="shared" ref="O3:O12" si="2">(M3-N3)/M3</f>
        <v>0.18890331449518863</v>
      </c>
      <c r="P3" s="6">
        <v>2014</v>
      </c>
    </row>
    <row r="4" spans="1:16" x14ac:dyDescent="0.25">
      <c r="A4" s="14" t="s">
        <v>76</v>
      </c>
      <c r="B4" s="34" t="s">
        <v>240</v>
      </c>
      <c r="C4" s="34" t="s">
        <v>341</v>
      </c>
      <c r="D4" s="34" t="s">
        <v>17</v>
      </c>
      <c r="E4" s="34" t="s">
        <v>26</v>
      </c>
      <c r="F4" s="34" t="s">
        <v>19</v>
      </c>
      <c r="G4" s="7">
        <v>17408</v>
      </c>
      <c r="H4" s="8">
        <f t="shared" si="0"/>
        <v>0.33496247835289589</v>
      </c>
      <c r="I4" s="34" t="s">
        <v>20</v>
      </c>
      <c r="J4" s="7">
        <v>26961</v>
      </c>
      <c r="K4" s="8">
        <f t="shared" si="1"/>
        <v>0.5431961961558609</v>
      </c>
      <c r="L4" s="34" t="s">
        <v>21</v>
      </c>
      <c r="M4" s="7">
        <v>51970</v>
      </c>
      <c r="N4" s="7">
        <v>49634</v>
      </c>
      <c r="O4" s="8">
        <f t="shared" si="2"/>
        <v>4.4949009043679045E-2</v>
      </c>
      <c r="P4" s="6">
        <v>2014</v>
      </c>
    </row>
    <row r="5" spans="1:16" x14ac:dyDescent="0.25">
      <c r="A5" s="14" t="s">
        <v>76</v>
      </c>
      <c r="B5" s="34" t="s">
        <v>126</v>
      </c>
      <c r="C5" s="34" t="s">
        <v>342</v>
      </c>
      <c r="D5" s="34" t="s">
        <v>17</v>
      </c>
      <c r="E5" s="34" t="s">
        <v>26</v>
      </c>
      <c r="F5" s="34" t="s">
        <v>19</v>
      </c>
      <c r="G5" s="7">
        <v>20862</v>
      </c>
      <c r="H5" s="8">
        <f t="shared" si="0"/>
        <v>0.365942219649529</v>
      </c>
      <c r="I5" s="34" t="s">
        <v>20</v>
      </c>
      <c r="J5" s="7">
        <v>34641</v>
      </c>
      <c r="K5" s="8">
        <f t="shared" si="1"/>
        <v>0.660646514732526</v>
      </c>
      <c r="L5" s="34" t="s">
        <v>21</v>
      </c>
      <c r="M5" s="7">
        <v>57009</v>
      </c>
      <c r="N5" s="7">
        <v>52435</v>
      </c>
      <c r="O5" s="8">
        <f t="shared" si="2"/>
        <v>8.0232945675244263E-2</v>
      </c>
      <c r="P5" s="6">
        <v>2014</v>
      </c>
    </row>
    <row r="6" spans="1:16" x14ac:dyDescent="0.25">
      <c r="A6" s="14" t="s">
        <v>76</v>
      </c>
      <c r="B6" s="34" t="s">
        <v>36</v>
      </c>
      <c r="C6" s="34" t="s">
        <v>343</v>
      </c>
      <c r="D6" s="34" t="s">
        <v>17</v>
      </c>
      <c r="E6" s="34" t="s">
        <v>26</v>
      </c>
      <c r="F6" s="34" t="s">
        <v>19</v>
      </c>
      <c r="G6" s="7">
        <v>185466</v>
      </c>
      <c r="H6" s="8">
        <f t="shared" si="0"/>
        <v>0.30637559778972667</v>
      </c>
      <c r="I6" s="34" t="s">
        <v>20</v>
      </c>
      <c r="J6" s="7">
        <v>245725</v>
      </c>
      <c r="K6" s="8">
        <f t="shared" si="1"/>
        <v>0.50883379787044591</v>
      </c>
      <c r="L6" s="34" t="s">
        <v>21</v>
      </c>
      <c r="M6" s="7">
        <v>605355</v>
      </c>
      <c r="N6" s="7">
        <v>482918</v>
      </c>
      <c r="O6" s="8">
        <f t="shared" si="2"/>
        <v>0.20225652716174808</v>
      </c>
      <c r="P6" s="6">
        <v>2014</v>
      </c>
    </row>
    <row r="7" spans="1:16" x14ac:dyDescent="0.25">
      <c r="A7" s="14" t="s">
        <v>38</v>
      </c>
      <c r="B7" s="6" t="s">
        <v>36</v>
      </c>
      <c r="C7" s="6" t="s">
        <v>344</v>
      </c>
      <c r="D7" s="6" t="s">
        <v>17</v>
      </c>
      <c r="E7" s="6" t="s">
        <v>26</v>
      </c>
      <c r="F7" s="6" t="s">
        <v>19</v>
      </c>
      <c r="G7" s="7">
        <v>156315</v>
      </c>
      <c r="H7" s="8">
        <f t="shared" si="0"/>
        <v>0.49016625797266872</v>
      </c>
      <c r="I7" s="6" t="s">
        <v>21</v>
      </c>
      <c r="J7" s="7">
        <v>194932</v>
      </c>
      <c r="K7" s="8">
        <f t="shared" si="1"/>
        <v>0.51003016768839105</v>
      </c>
      <c r="L7" s="6" t="s">
        <v>21</v>
      </c>
      <c r="M7" s="7">
        <v>318902</v>
      </c>
      <c r="N7" s="7">
        <v>382197</v>
      </c>
      <c r="O7" s="8">
        <f t="shared" si="2"/>
        <v>-0.19847790230227469</v>
      </c>
      <c r="P7" s="6">
        <v>2014</v>
      </c>
    </row>
    <row r="8" spans="1:16" x14ac:dyDescent="0.25">
      <c r="A8" s="14" t="s">
        <v>41</v>
      </c>
      <c r="B8" s="34" t="s">
        <v>246</v>
      </c>
      <c r="C8" s="34" t="s">
        <v>347</v>
      </c>
      <c r="D8" s="34" t="s">
        <v>17</v>
      </c>
      <c r="E8" s="34" t="s">
        <v>26</v>
      </c>
      <c r="F8" s="34" t="s">
        <v>19</v>
      </c>
      <c r="G8" s="7">
        <v>11123</v>
      </c>
      <c r="H8" s="8">
        <f t="shared" si="0"/>
        <v>0.25201649447163316</v>
      </c>
      <c r="I8" s="34" t="s">
        <v>21</v>
      </c>
      <c r="J8" s="7">
        <v>18849</v>
      </c>
      <c r="K8" s="8">
        <f t="shared" si="1"/>
        <v>0.60074579296277408</v>
      </c>
      <c r="L8" s="34" t="s">
        <v>21</v>
      </c>
      <c r="M8" s="7">
        <v>44136</v>
      </c>
      <c r="N8" s="7">
        <v>31376</v>
      </c>
      <c r="O8" s="8">
        <f t="shared" si="2"/>
        <v>0.28910639840493024</v>
      </c>
      <c r="P8" s="6">
        <v>2014</v>
      </c>
    </row>
    <row r="9" spans="1:16" x14ac:dyDescent="0.25">
      <c r="A9" s="14" t="s">
        <v>43</v>
      </c>
      <c r="B9" s="6" t="s">
        <v>33</v>
      </c>
      <c r="C9" s="6" t="s">
        <v>348</v>
      </c>
      <c r="D9" s="6" t="s">
        <v>17</v>
      </c>
      <c r="E9" s="6" t="s">
        <v>26</v>
      </c>
      <c r="F9" s="6" t="s">
        <v>19</v>
      </c>
      <c r="G9" s="7">
        <v>14597</v>
      </c>
      <c r="H9" s="8">
        <f t="shared" si="0"/>
        <v>0.2657188626351622</v>
      </c>
      <c r="I9" s="6" t="s">
        <v>20</v>
      </c>
      <c r="J9" s="7">
        <v>19371</v>
      </c>
      <c r="K9" s="8">
        <f t="shared" si="1"/>
        <v>0.59263905035795139</v>
      </c>
      <c r="L9" s="6" t="s">
        <v>21</v>
      </c>
      <c r="M9" s="7">
        <v>54934</v>
      </c>
      <c r="N9" s="7">
        <v>32686</v>
      </c>
      <c r="O9" s="8">
        <f t="shared" si="2"/>
        <v>0.40499508501110426</v>
      </c>
      <c r="P9" s="6">
        <v>2014</v>
      </c>
    </row>
    <row r="10" spans="1:16" x14ac:dyDescent="0.25">
      <c r="A10" s="14" t="s">
        <v>47</v>
      </c>
      <c r="B10" s="34" t="s">
        <v>183</v>
      </c>
      <c r="C10" s="34" t="s">
        <v>219</v>
      </c>
      <c r="D10" s="34" t="s">
        <v>17</v>
      </c>
      <c r="E10" s="34" t="s">
        <v>26</v>
      </c>
      <c r="F10" s="34" t="s">
        <v>19</v>
      </c>
      <c r="G10" s="7">
        <v>17194</v>
      </c>
      <c r="H10" s="8">
        <f t="shared" si="0"/>
        <v>0.33365028234335281</v>
      </c>
      <c r="I10" s="34" t="s">
        <v>20</v>
      </c>
      <c r="J10" s="7">
        <v>19301</v>
      </c>
      <c r="K10" s="8">
        <f t="shared" si="1"/>
        <v>0.57839376685645794</v>
      </c>
      <c r="L10" s="34" t="s">
        <v>21</v>
      </c>
      <c r="M10" s="7">
        <v>51533</v>
      </c>
      <c r="N10" s="7">
        <v>33370</v>
      </c>
      <c r="O10" s="8">
        <f t="shared" si="2"/>
        <v>0.35245376748879359</v>
      </c>
      <c r="P10" s="6">
        <v>2014</v>
      </c>
    </row>
    <row r="11" spans="1:16" x14ac:dyDescent="0.25">
      <c r="A11" s="14" t="s">
        <v>47</v>
      </c>
      <c r="B11" s="34" t="s">
        <v>167</v>
      </c>
      <c r="C11" s="34" t="s">
        <v>352</v>
      </c>
      <c r="D11" s="34" t="s">
        <v>17</v>
      </c>
      <c r="E11" s="34" t="s">
        <v>26</v>
      </c>
      <c r="F11" s="34" t="s">
        <v>24</v>
      </c>
      <c r="G11" s="7">
        <v>10496</v>
      </c>
      <c r="H11" s="8">
        <f t="shared" si="0"/>
        <v>0.40961598501404933</v>
      </c>
      <c r="I11" s="34" t="s">
        <v>20</v>
      </c>
      <c r="J11" s="7">
        <v>8699</v>
      </c>
      <c r="K11" s="8">
        <f t="shared" si="1"/>
        <v>0.59464078200833959</v>
      </c>
      <c r="L11" s="34" t="s">
        <v>21</v>
      </c>
      <c r="M11" s="7">
        <v>25624</v>
      </c>
      <c r="N11" s="7">
        <v>14629</v>
      </c>
      <c r="O11" s="8">
        <f t="shared" si="2"/>
        <v>0.42908991570402749</v>
      </c>
      <c r="P11" s="6">
        <v>2014</v>
      </c>
    </row>
    <row r="12" spans="1:16" x14ac:dyDescent="0.25">
      <c r="A12" s="14" t="s">
        <v>47</v>
      </c>
      <c r="B12" s="34" t="s">
        <v>56</v>
      </c>
      <c r="C12" s="34" t="s">
        <v>351</v>
      </c>
      <c r="D12" s="34" t="s">
        <v>17</v>
      </c>
      <c r="E12" s="34" t="s">
        <v>26</v>
      </c>
      <c r="F12" s="34" t="s">
        <v>19</v>
      </c>
      <c r="G12" s="7">
        <v>18917</v>
      </c>
      <c r="H12" s="8">
        <f t="shared" si="0"/>
        <v>0.28784236153377968</v>
      </c>
      <c r="I12" s="34" t="s">
        <v>21</v>
      </c>
      <c r="J12" s="7">
        <v>22271</v>
      </c>
      <c r="K12" s="8">
        <f t="shared" si="1"/>
        <v>0.52812425895186155</v>
      </c>
      <c r="L12" s="34" t="s">
        <v>21</v>
      </c>
      <c r="M12" s="7">
        <v>65720</v>
      </c>
      <c r="N12" s="7">
        <v>42170</v>
      </c>
      <c r="O12" s="8">
        <f t="shared" si="2"/>
        <v>0.35833840535605599</v>
      </c>
      <c r="P12" s="6">
        <v>2014</v>
      </c>
    </row>
    <row r="13" spans="1:16" x14ac:dyDescent="0.25">
      <c r="A13" s="6" t="s">
        <v>47</v>
      </c>
      <c r="B13" s="6" t="s">
        <v>180</v>
      </c>
      <c r="C13" s="6" t="s">
        <v>181</v>
      </c>
      <c r="D13" s="6" t="s">
        <v>17</v>
      </c>
      <c r="E13" s="6" t="s">
        <v>26</v>
      </c>
      <c r="F13" s="6" t="s">
        <v>19</v>
      </c>
      <c r="G13" s="7">
        <v>12894</v>
      </c>
      <c r="H13" s="8">
        <f t="shared" ref="H13:H40" si="3">G13/M13</f>
        <v>0.25114920140241526</v>
      </c>
      <c r="I13" s="6" t="s">
        <v>20</v>
      </c>
      <c r="J13" s="7">
        <v>26495</v>
      </c>
      <c r="K13" s="8">
        <f t="shared" ref="K13:K40" si="4">J13/N13</f>
        <v>0.57969587572475656</v>
      </c>
      <c r="L13" s="6" t="s">
        <v>21</v>
      </c>
      <c r="M13" s="7">
        <v>51340</v>
      </c>
      <c r="N13" s="7">
        <v>45705</v>
      </c>
      <c r="O13" s="8">
        <f t="shared" ref="O13:O40" si="5">(M13-N13)/M13</f>
        <v>0.10975847292559408</v>
      </c>
      <c r="P13" s="6">
        <v>2012</v>
      </c>
    </row>
    <row r="14" spans="1:16" x14ac:dyDescent="0.25">
      <c r="A14" s="6" t="s">
        <v>47</v>
      </c>
      <c r="B14" s="6" t="s">
        <v>171</v>
      </c>
      <c r="C14" s="6" t="s">
        <v>172</v>
      </c>
      <c r="D14" s="6" t="s">
        <v>23</v>
      </c>
      <c r="E14" s="6" t="s">
        <v>26</v>
      </c>
      <c r="F14" s="6" t="s">
        <v>24</v>
      </c>
      <c r="G14" s="7">
        <v>6938</v>
      </c>
      <c r="H14" s="8">
        <f t="shared" si="3"/>
        <v>0.36771252914988339</v>
      </c>
      <c r="I14" s="6" t="s">
        <v>20</v>
      </c>
      <c r="J14" s="7">
        <v>10766</v>
      </c>
      <c r="K14" s="8">
        <f t="shared" si="4"/>
        <v>0.52725402811107303</v>
      </c>
      <c r="L14" s="6" t="s">
        <v>21</v>
      </c>
      <c r="M14" s="7">
        <v>18868</v>
      </c>
      <c r="N14" s="7">
        <v>20419</v>
      </c>
      <c r="O14" s="8">
        <f t="shared" si="5"/>
        <v>-8.2202671189315249E-2</v>
      </c>
      <c r="P14" s="6">
        <v>2012</v>
      </c>
    </row>
    <row r="15" spans="1:16" x14ac:dyDescent="0.25">
      <c r="A15" s="6" t="s">
        <v>47</v>
      </c>
      <c r="B15" s="6" t="s">
        <v>173</v>
      </c>
      <c r="C15" s="6" t="s">
        <v>174</v>
      </c>
      <c r="D15" s="6" t="s">
        <v>23</v>
      </c>
      <c r="E15" s="6" t="s">
        <v>26</v>
      </c>
      <c r="F15" s="6" t="s">
        <v>211</v>
      </c>
      <c r="G15" s="7">
        <v>18233</v>
      </c>
      <c r="H15" s="8">
        <f t="shared" si="3"/>
        <v>0.40462030091873419</v>
      </c>
      <c r="I15" s="6" t="s">
        <v>20</v>
      </c>
      <c r="J15" s="7">
        <v>15628</v>
      </c>
      <c r="K15" s="8">
        <f t="shared" si="4"/>
        <v>0.66638239808971511</v>
      </c>
      <c r="L15" s="6" t="s">
        <v>21</v>
      </c>
      <c r="M15" s="7">
        <v>45062</v>
      </c>
      <c r="N15" s="7">
        <v>23452</v>
      </c>
      <c r="O15" s="8">
        <f t="shared" si="5"/>
        <v>0.47956149305401446</v>
      </c>
      <c r="P15" s="6">
        <v>2012</v>
      </c>
    </row>
    <row r="16" spans="1:16" x14ac:dyDescent="0.25">
      <c r="A16" s="6" t="s">
        <v>47</v>
      </c>
      <c r="B16" s="6" t="s">
        <v>183</v>
      </c>
      <c r="C16" s="6" t="s">
        <v>184</v>
      </c>
      <c r="D16" s="6" t="s">
        <v>17</v>
      </c>
      <c r="E16" s="6" t="s">
        <v>26</v>
      </c>
      <c r="F16" s="6" t="s">
        <v>19</v>
      </c>
      <c r="G16" s="7">
        <v>11858</v>
      </c>
      <c r="H16" s="8">
        <f t="shared" si="3"/>
        <v>0.21784579207466059</v>
      </c>
      <c r="I16" s="6" t="s">
        <v>21</v>
      </c>
      <c r="J16" s="7">
        <v>21472</v>
      </c>
      <c r="K16" s="8">
        <f t="shared" si="4"/>
        <v>0.55268983268983274</v>
      </c>
      <c r="L16" s="6" t="s">
        <v>21</v>
      </c>
      <c r="M16" s="7">
        <v>54433</v>
      </c>
      <c r="N16" s="7">
        <v>38850</v>
      </c>
      <c r="O16" s="8">
        <f t="shared" si="5"/>
        <v>0.2862785442654272</v>
      </c>
      <c r="P16" s="6">
        <v>2012</v>
      </c>
    </row>
    <row r="17" spans="1:16" x14ac:dyDescent="0.25">
      <c r="A17" s="6" t="s">
        <v>45</v>
      </c>
      <c r="B17" s="6" t="s">
        <v>151</v>
      </c>
      <c r="C17" s="6" t="s">
        <v>152</v>
      </c>
      <c r="D17" s="6" t="s">
        <v>17</v>
      </c>
      <c r="E17" s="6" t="s">
        <v>26</v>
      </c>
      <c r="F17" s="6" t="s">
        <v>19</v>
      </c>
      <c r="G17" s="7">
        <v>10252</v>
      </c>
      <c r="H17" s="8">
        <f t="shared" si="3"/>
        <v>0.27362015586633925</v>
      </c>
      <c r="I17" s="6" t="s">
        <v>21</v>
      </c>
      <c r="J17" s="7">
        <v>16844</v>
      </c>
      <c r="K17" s="8">
        <f t="shared" si="4"/>
        <v>0.56114868241329918</v>
      </c>
      <c r="L17" s="6" t="s">
        <v>21</v>
      </c>
      <c r="M17" s="7">
        <v>37468</v>
      </c>
      <c r="N17" s="7">
        <v>30017</v>
      </c>
      <c r="O17" s="8">
        <f t="shared" si="5"/>
        <v>0.19886302978541689</v>
      </c>
      <c r="P17" s="6">
        <v>2012</v>
      </c>
    </row>
    <row r="18" spans="1:16" x14ac:dyDescent="0.25">
      <c r="A18" s="6" t="s">
        <v>41</v>
      </c>
      <c r="B18" s="6" t="s">
        <v>123</v>
      </c>
      <c r="C18" s="6" t="s">
        <v>124</v>
      </c>
      <c r="D18" s="6" t="s">
        <v>17</v>
      </c>
      <c r="E18" s="6" t="s">
        <v>26</v>
      </c>
      <c r="F18" s="6" t="s">
        <v>19</v>
      </c>
      <c r="G18" s="7">
        <v>21451</v>
      </c>
      <c r="H18" s="8">
        <f t="shared" si="3"/>
        <v>0.32072424980936859</v>
      </c>
      <c r="I18" s="6" t="s">
        <v>20</v>
      </c>
      <c r="J18" s="7">
        <v>10699</v>
      </c>
      <c r="K18" s="8">
        <f t="shared" si="4"/>
        <v>0.63620146280549439</v>
      </c>
      <c r="L18" s="6" t="s">
        <v>21</v>
      </c>
      <c r="M18" s="7">
        <v>66883</v>
      </c>
      <c r="N18" s="7">
        <v>16817</v>
      </c>
      <c r="O18" s="8">
        <f t="shared" si="5"/>
        <v>0.74856091981519968</v>
      </c>
      <c r="P18" s="6">
        <v>2012</v>
      </c>
    </row>
    <row r="19" spans="1:16" x14ac:dyDescent="0.25">
      <c r="A19" s="6" t="s">
        <v>76</v>
      </c>
      <c r="B19" s="6" t="s">
        <v>79</v>
      </c>
      <c r="C19" s="6" t="s">
        <v>80</v>
      </c>
      <c r="D19" s="6" t="s">
        <v>17</v>
      </c>
      <c r="E19" s="6" t="s">
        <v>26</v>
      </c>
      <c r="F19" s="6" t="s">
        <v>19</v>
      </c>
      <c r="G19" s="7">
        <v>45894</v>
      </c>
      <c r="H19" s="8">
        <f t="shared" si="3"/>
        <v>0.41803905851490197</v>
      </c>
      <c r="I19" s="6" t="s">
        <v>20</v>
      </c>
      <c r="J19" s="7">
        <v>39016</v>
      </c>
      <c r="K19" s="8">
        <f t="shared" si="4"/>
        <v>0.54619013621155488</v>
      </c>
      <c r="L19" s="6" t="s">
        <v>21</v>
      </c>
      <c r="M19" s="7">
        <v>109784</v>
      </c>
      <c r="N19" s="7">
        <v>71433</v>
      </c>
      <c r="O19" s="8">
        <f t="shared" si="5"/>
        <v>0.34933141441375792</v>
      </c>
      <c r="P19" s="6">
        <v>2012</v>
      </c>
    </row>
    <row r="20" spans="1:16" x14ac:dyDescent="0.25">
      <c r="A20" s="6" t="s">
        <v>41</v>
      </c>
      <c r="B20" s="6" t="s">
        <v>79</v>
      </c>
      <c r="C20" s="6" t="s">
        <v>125</v>
      </c>
      <c r="D20" s="6" t="s">
        <v>17</v>
      </c>
      <c r="E20" s="6" t="s">
        <v>26</v>
      </c>
      <c r="F20" s="6" t="s">
        <v>19</v>
      </c>
      <c r="G20" s="7">
        <v>29999</v>
      </c>
      <c r="H20" s="8">
        <f t="shared" si="3"/>
        <v>0.3244994429240538</v>
      </c>
      <c r="I20" s="6" t="s">
        <v>20</v>
      </c>
      <c r="J20" s="7">
        <v>18982</v>
      </c>
      <c r="K20" s="8">
        <f t="shared" si="4"/>
        <v>0.52898227622338645</v>
      </c>
      <c r="L20" s="6" t="s">
        <v>21</v>
      </c>
      <c r="M20" s="7">
        <v>92447</v>
      </c>
      <c r="N20" s="7">
        <v>35884</v>
      </c>
      <c r="O20" s="8">
        <f t="shared" si="5"/>
        <v>0.61184246108581131</v>
      </c>
      <c r="P20" s="6">
        <v>2012</v>
      </c>
    </row>
    <row r="21" spans="1:16" x14ac:dyDescent="0.25">
      <c r="A21" s="6" t="s">
        <v>47</v>
      </c>
      <c r="B21" s="6" t="s">
        <v>36</v>
      </c>
      <c r="C21" s="6" t="s">
        <v>175</v>
      </c>
      <c r="D21" s="6" t="s">
        <v>17</v>
      </c>
      <c r="E21" s="6" t="s">
        <v>26</v>
      </c>
      <c r="F21" s="6" t="s">
        <v>211</v>
      </c>
      <c r="G21" s="7">
        <v>480558</v>
      </c>
      <c r="H21" s="8">
        <f t="shared" si="3"/>
        <v>0.34163344347697505</v>
      </c>
      <c r="I21" s="6" t="s">
        <v>21</v>
      </c>
      <c r="J21" s="7">
        <v>631812</v>
      </c>
      <c r="K21" s="8">
        <f t="shared" si="4"/>
        <v>0.56820896166685853</v>
      </c>
      <c r="L21" s="6" t="s">
        <v>21</v>
      </c>
      <c r="M21" s="7">
        <v>1406648</v>
      </c>
      <c r="N21" s="7">
        <v>1111936</v>
      </c>
      <c r="O21" s="8">
        <f t="shared" si="5"/>
        <v>0.20951368075026588</v>
      </c>
      <c r="P21" s="6">
        <v>2012</v>
      </c>
    </row>
    <row r="22" spans="1:16" x14ac:dyDescent="0.25">
      <c r="A22" s="6" t="s">
        <v>45</v>
      </c>
      <c r="B22" s="6" t="s">
        <v>54</v>
      </c>
      <c r="C22" s="6" t="s">
        <v>154</v>
      </c>
      <c r="D22" s="6" t="s">
        <v>17</v>
      </c>
      <c r="E22" s="6" t="s">
        <v>26</v>
      </c>
      <c r="F22" s="6" t="s">
        <v>24</v>
      </c>
      <c r="G22" s="7">
        <v>25457</v>
      </c>
      <c r="H22" s="8">
        <f t="shared" si="3"/>
        <v>0.31488651122518402</v>
      </c>
      <c r="I22" s="6" t="s">
        <v>20</v>
      </c>
      <c r="J22" s="7">
        <v>46885</v>
      </c>
      <c r="K22" s="8">
        <f t="shared" si="4"/>
        <v>0.68354448834395187</v>
      </c>
      <c r="L22" s="6" t="s">
        <v>21</v>
      </c>
      <c r="M22" s="7">
        <v>80845</v>
      </c>
      <c r="N22" s="7">
        <v>68591</v>
      </c>
      <c r="O22" s="8">
        <f t="shared" si="5"/>
        <v>0.15157399962891954</v>
      </c>
      <c r="P22" s="6">
        <v>2010</v>
      </c>
    </row>
    <row r="23" spans="1:16" x14ac:dyDescent="0.25">
      <c r="A23" s="6" t="s">
        <v>47</v>
      </c>
      <c r="B23" s="6" t="s">
        <v>241</v>
      </c>
      <c r="C23" s="6" t="s">
        <v>187</v>
      </c>
      <c r="D23" s="6" t="s">
        <v>17</v>
      </c>
      <c r="E23" s="6" t="s">
        <v>26</v>
      </c>
      <c r="F23" s="6" t="s">
        <v>19</v>
      </c>
      <c r="G23" s="7">
        <v>21479</v>
      </c>
      <c r="H23" s="8">
        <f t="shared" si="3"/>
        <v>0.33044615384615383</v>
      </c>
      <c r="I23" s="6" t="s">
        <v>20</v>
      </c>
      <c r="J23" s="7">
        <v>21913</v>
      </c>
      <c r="K23" s="8">
        <f t="shared" si="4"/>
        <v>0.65133906013137943</v>
      </c>
      <c r="L23" s="6" t="s">
        <v>21</v>
      </c>
      <c r="M23" s="7">
        <v>65000</v>
      </c>
      <c r="N23" s="7">
        <v>33643</v>
      </c>
      <c r="O23" s="8">
        <f t="shared" si="5"/>
        <v>0.48241538461538463</v>
      </c>
      <c r="P23" s="6">
        <v>2010</v>
      </c>
    </row>
    <row r="24" spans="1:16" x14ac:dyDescent="0.25">
      <c r="A24" s="6" t="s">
        <v>15</v>
      </c>
      <c r="B24" s="6" t="s">
        <v>77</v>
      </c>
      <c r="C24" s="6" t="s">
        <v>16</v>
      </c>
      <c r="D24" s="6" t="s">
        <v>17</v>
      </c>
      <c r="E24" s="6" t="s">
        <v>18</v>
      </c>
      <c r="F24" s="6" t="s">
        <v>19</v>
      </c>
      <c r="G24" s="7">
        <v>36266</v>
      </c>
      <c r="H24" s="8">
        <f t="shared" si="3"/>
        <v>0.48560563455718914</v>
      </c>
      <c r="I24" s="6" t="s">
        <v>20</v>
      </c>
      <c r="J24" s="7">
        <v>39157</v>
      </c>
      <c r="K24" s="8">
        <f t="shared" si="4"/>
        <v>0.60017166592584648</v>
      </c>
      <c r="L24" s="6" t="s">
        <v>21</v>
      </c>
      <c r="M24" s="7">
        <v>74682</v>
      </c>
      <c r="N24" s="7">
        <v>65243</v>
      </c>
      <c r="O24" s="8">
        <f t="shared" si="5"/>
        <v>0.12638922364157359</v>
      </c>
      <c r="P24" s="6">
        <v>2010</v>
      </c>
    </row>
    <row r="25" spans="1:16" x14ac:dyDescent="0.25">
      <c r="A25" s="6" t="s">
        <v>47</v>
      </c>
      <c r="B25" s="6" t="s">
        <v>167</v>
      </c>
      <c r="C25" s="6" t="s">
        <v>189</v>
      </c>
      <c r="D25" s="6" t="s">
        <v>17</v>
      </c>
      <c r="E25" s="6" t="s">
        <v>26</v>
      </c>
      <c r="F25" s="6" t="s">
        <v>19</v>
      </c>
      <c r="G25" s="7">
        <v>9250</v>
      </c>
      <c r="H25" s="8">
        <f t="shared" si="3"/>
        <v>0.32159371414664673</v>
      </c>
      <c r="I25" s="6" t="s">
        <v>21</v>
      </c>
      <c r="J25" s="7">
        <v>7210</v>
      </c>
      <c r="K25" s="8">
        <f t="shared" si="4"/>
        <v>0.52635421229376556</v>
      </c>
      <c r="L25" s="6" t="s">
        <v>21</v>
      </c>
      <c r="M25" s="7">
        <v>28763</v>
      </c>
      <c r="N25" s="7">
        <v>13698</v>
      </c>
      <c r="O25" s="8">
        <f t="shared" si="5"/>
        <v>0.52376316795883604</v>
      </c>
      <c r="P25" s="6">
        <v>2010</v>
      </c>
    </row>
    <row r="26" spans="1:16" x14ac:dyDescent="0.25">
      <c r="A26" s="6" t="s">
        <v>47</v>
      </c>
      <c r="B26" s="6" t="s">
        <v>169</v>
      </c>
      <c r="C26" s="6" t="s">
        <v>190</v>
      </c>
      <c r="D26" s="6" t="s">
        <v>17</v>
      </c>
      <c r="E26" s="6" t="s">
        <v>26</v>
      </c>
      <c r="F26" s="6" t="s">
        <v>19</v>
      </c>
      <c r="G26" s="7">
        <v>5921</v>
      </c>
      <c r="H26" s="8">
        <f t="shared" si="3"/>
        <v>0.30126182965299686</v>
      </c>
      <c r="I26" s="6" t="s">
        <v>21</v>
      </c>
      <c r="J26" s="7">
        <v>4742</v>
      </c>
      <c r="K26" s="8">
        <f t="shared" si="4"/>
        <v>0.51331457025330163</v>
      </c>
      <c r="L26" s="6" t="s">
        <v>21</v>
      </c>
      <c r="M26" s="7">
        <v>19654</v>
      </c>
      <c r="N26" s="7">
        <v>9238</v>
      </c>
      <c r="O26" s="8">
        <f t="shared" si="5"/>
        <v>0.52996845425867511</v>
      </c>
      <c r="P26" s="6">
        <v>2010</v>
      </c>
    </row>
    <row r="27" spans="1:16" x14ac:dyDescent="0.25">
      <c r="A27" s="6" t="s">
        <v>45</v>
      </c>
      <c r="B27" s="6" t="s">
        <v>242</v>
      </c>
      <c r="C27" s="6" t="s">
        <v>155</v>
      </c>
      <c r="D27" s="6" t="s">
        <v>17</v>
      </c>
      <c r="E27" s="6" t="s">
        <v>26</v>
      </c>
      <c r="F27" s="6" t="s">
        <v>19</v>
      </c>
      <c r="G27" s="7">
        <v>19051</v>
      </c>
      <c r="H27" s="8">
        <f t="shared" si="3"/>
        <v>0.2307785490181827</v>
      </c>
      <c r="I27" s="6" t="s">
        <v>21</v>
      </c>
      <c r="J27" s="7">
        <v>37300</v>
      </c>
      <c r="K27" s="8">
        <f t="shared" si="4"/>
        <v>0.51498709080616878</v>
      </c>
      <c r="L27" s="6" t="s">
        <v>21</v>
      </c>
      <c r="M27" s="7">
        <v>82551</v>
      </c>
      <c r="N27" s="7">
        <v>72429</v>
      </c>
      <c r="O27" s="8">
        <f t="shared" si="5"/>
        <v>0.12261511065886543</v>
      </c>
      <c r="P27" s="6">
        <v>2010</v>
      </c>
    </row>
    <row r="28" spans="1:16" x14ac:dyDescent="0.25">
      <c r="A28" s="6" t="s">
        <v>27</v>
      </c>
      <c r="B28" s="6" t="s">
        <v>242</v>
      </c>
      <c r="C28" s="6" t="s">
        <v>60</v>
      </c>
      <c r="D28" s="6" t="s">
        <v>17</v>
      </c>
      <c r="E28" s="6" t="s">
        <v>26</v>
      </c>
      <c r="F28" s="6" t="s">
        <v>19</v>
      </c>
      <c r="G28" s="7">
        <v>19414</v>
      </c>
      <c r="H28" s="8">
        <f t="shared" si="3"/>
        <v>0.31180136194269564</v>
      </c>
      <c r="I28" s="6" t="s">
        <v>20</v>
      </c>
      <c r="J28" s="7">
        <v>18290</v>
      </c>
      <c r="K28" s="8">
        <f t="shared" si="4"/>
        <v>0.51757315071594323</v>
      </c>
      <c r="L28" s="6" t="s">
        <v>21</v>
      </c>
      <c r="M28" s="7">
        <v>62264</v>
      </c>
      <c r="N28" s="7">
        <v>35338</v>
      </c>
      <c r="O28" s="8">
        <f t="shared" si="5"/>
        <v>0.43244892714891431</v>
      </c>
      <c r="P28" s="6">
        <v>2010</v>
      </c>
    </row>
    <row r="29" spans="1:16" x14ac:dyDescent="0.25">
      <c r="A29" s="6" t="s">
        <v>35</v>
      </c>
      <c r="B29" s="6" t="s">
        <v>242</v>
      </c>
      <c r="C29" s="6" t="s">
        <v>99</v>
      </c>
      <c r="D29" s="6" t="s">
        <v>17</v>
      </c>
      <c r="E29" s="6" t="s">
        <v>26</v>
      </c>
      <c r="F29" s="6" t="s">
        <v>19</v>
      </c>
      <c r="G29" s="7">
        <v>10396</v>
      </c>
      <c r="H29" s="8">
        <f t="shared" si="3"/>
        <v>0.49615806805708013</v>
      </c>
      <c r="I29" s="6" t="s">
        <v>20</v>
      </c>
      <c r="J29" s="7">
        <v>19657</v>
      </c>
      <c r="K29" s="8">
        <f t="shared" si="4"/>
        <v>0.65076474872541878</v>
      </c>
      <c r="L29" s="6" t="s">
        <v>21</v>
      </c>
      <c r="M29" s="7">
        <v>20953</v>
      </c>
      <c r="N29" s="7">
        <v>30206</v>
      </c>
      <c r="O29" s="8">
        <f t="shared" si="5"/>
        <v>-0.44160740705388252</v>
      </c>
      <c r="P29" s="6">
        <v>2010</v>
      </c>
    </row>
    <row r="30" spans="1:16" x14ac:dyDescent="0.25">
      <c r="A30" s="6" t="s">
        <v>45</v>
      </c>
      <c r="B30" s="6" t="s">
        <v>56</v>
      </c>
      <c r="C30" s="6" t="s">
        <v>156</v>
      </c>
      <c r="D30" s="6" t="s">
        <v>17</v>
      </c>
      <c r="E30" s="6" t="s">
        <v>26</v>
      </c>
      <c r="F30" s="6" t="s">
        <v>19</v>
      </c>
      <c r="G30" s="7">
        <v>34103</v>
      </c>
      <c r="H30" s="8">
        <f t="shared" si="3"/>
        <v>0.39222293784790907</v>
      </c>
      <c r="I30" s="6" t="s">
        <v>20</v>
      </c>
      <c r="J30" s="7">
        <v>54354</v>
      </c>
      <c r="K30" s="8">
        <f t="shared" si="4"/>
        <v>0.70680485299280893</v>
      </c>
      <c r="L30" s="6" t="s">
        <v>21</v>
      </c>
      <c r="M30" s="7">
        <v>86948</v>
      </c>
      <c r="N30" s="7">
        <v>76901</v>
      </c>
      <c r="O30" s="8">
        <f t="shared" si="5"/>
        <v>0.11555182407875972</v>
      </c>
      <c r="P30" s="6">
        <v>2010</v>
      </c>
    </row>
    <row r="31" spans="1:16" x14ac:dyDescent="0.25">
      <c r="A31" s="6" t="s">
        <v>43</v>
      </c>
      <c r="B31" s="6" t="s">
        <v>33</v>
      </c>
      <c r="C31" s="6" t="s">
        <v>141</v>
      </c>
      <c r="D31" s="6" t="s">
        <v>17</v>
      </c>
      <c r="E31" s="6" t="s">
        <v>26</v>
      </c>
      <c r="F31" s="6" t="s">
        <v>19</v>
      </c>
      <c r="G31" s="7">
        <v>18760</v>
      </c>
      <c r="H31" s="8">
        <f t="shared" si="3"/>
        <v>0.33579751910788119</v>
      </c>
      <c r="I31" s="6" t="s">
        <v>20</v>
      </c>
      <c r="J31" s="7">
        <v>29817</v>
      </c>
      <c r="K31" s="8">
        <f t="shared" si="4"/>
        <v>0.652179618976793</v>
      </c>
      <c r="L31" s="6" t="s">
        <v>21</v>
      </c>
      <c r="M31" s="7">
        <v>55867</v>
      </c>
      <c r="N31" s="7">
        <v>45719</v>
      </c>
      <c r="O31" s="8">
        <f t="shared" si="5"/>
        <v>0.1816456942381012</v>
      </c>
      <c r="P31" s="6">
        <v>2010</v>
      </c>
    </row>
    <row r="32" spans="1:16" x14ac:dyDescent="0.25">
      <c r="A32" s="6" t="s">
        <v>15</v>
      </c>
      <c r="B32" s="6" t="s">
        <v>151</v>
      </c>
      <c r="C32" s="6" t="s">
        <v>22</v>
      </c>
      <c r="D32" s="6" t="s">
        <v>23</v>
      </c>
      <c r="E32" s="6" t="s">
        <v>18</v>
      </c>
      <c r="F32" s="6" t="s">
        <v>24</v>
      </c>
      <c r="G32" s="7">
        <v>31489</v>
      </c>
      <c r="H32" s="8">
        <f t="shared" si="3"/>
        <v>0.36844753346438264</v>
      </c>
      <c r="I32" s="6" t="s">
        <v>20</v>
      </c>
      <c r="J32" s="7">
        <v>32333</v>
      </c>
      <c r="K32" s="8">
        <f t="shared" si="4"/>
        <v>0.54995577629609471</v>
      </c>
      <c r="L32" s="6" t="s">
        <v>21</v>
      </c>
      <c r="M32" s="7">
        <v>85464</v>
      </c>
      <c r="N32" s="7">
        <v>58792</v>
      </c>
      <c r="O32" s="8">
        <f t="shared" si="5"/>
        <v>0.31208462042497426</v>
      </c>
      <c r="P32" s="6">
        <v>2010</v>
      </c>
    </row>
    <row r="33" spans="1:16" x14ac:dyDescent="0.25">
      <c r="A33" s="6" t="s">
        <v>76</v>
      </c>
      <c r="B33" s="6" t="s">
        <v>151</v>
      </c>
      <c r="C33" s="6" t="s">
        <v>83</v>
      </c>
      <c r="D33" s="6" t="s">
        <v>17</v>
      </c>
      <c r="E33" s="6" t="s">
        <v>26</v>
      </c>
      <c r="F33" s="6" t="s">
        <v>19</v>
      </c>
      <c r="G33" s="7">
        <v>27634</v>
      </c>
      <c r="H33" s="8">
        <f t="shared" si="3"/>
        <v>0.36291286361547048</v>
      </c>
      <c r="I33" s="6" t="s">
        <v>20</v>
      </c>
      <c r="J33" s="7">
        <v>39987</v>
      </c>
      <c r="K33" s="8">
        <f t="shared" si="4"/>
        <v>0.55994006693459175</v>
      </c>
      <c r="L33" s="6" t="s">
        <v>21</v>
      </c>
      <c r="M33" s="7">
        <v>76145</v>
      </c>
      <c r="N33" s="7">
        <v>71413</v>
      </c>
      <c r="O33" s="8">
        <f t="shared" si="5"/>
        <v>6.2144592553680475E-2</v>
      </c>
      <c r="P33" s="6">
        <v>2010</v>
      </c>
    </row>
    <row r="34" spans="1:16" x14ac:dyDescent="0.25">
      <c r="A34" s="6" t="s">
        <v>76</v>
      </c>
      <c r="B34" s="6" t="s">
        <v>79</v>
      </c>
      <c r="C34" s="6" t="s">
        <v>84</v>
      </c>
      <c r="D34" s="6" t="s">
        <v>17</v>
      </c>
      <c r="E34" s="6" t="s">
        <v>26</v>
      </c>
      <c r="F34" s="6" t="s">
        <v>19</v>
      </c>
      <c r="G34" s="7">
        <v>38851</v>
      </c>
      <c r="H34" s="8">
        <f t="shared" si="3"/>
        <v>0.49471552997504203</v>
      </c>
      <c r="I34" s="6" t="s">
        <v>20</v>
      </c>
      <c r="J34" s="7">
        <v>41878</v>
      </c>
      <c r="K34" s="8">
        <f t="shared" si="4"/>
        <v>0.55209418216814099</v>
      </c>
      <c r="L34" s="6" t="s">
        <v>21</v>
      </c>
      <c r="M34" s="7">
        <v>78532</v>
      </c>
      <c r="N34" s="7">
        <v>75853</v>
      </c>
      <c r="O34" s="8">
        <f t="shared" si="5"/>
        <v>3.4113482402078135E-2</v>
      </c>
      <c r="P34" s="6">
        <v>2010</v>
      </c>
    </row>
    <row r="35" spans="1:16" x14ac:dyDescent="0.25">
      <c r="A35" s="6" t="s">
        <v>38</v>
      </c>
      <c r="B35" s="6" t="s">
        <v>54</v>
      </c>
      <c r="C35" s="6" t="s">
        <v>109</v>
      </c>
      <c r="D35" s="6" t="s">
        <v>23</v>
      </c>
      <c r="E35" s="6" t="s">
        <v>26</v>
      </c>
      <c r="F35" s="6" t="s">
        <v>19</v>
      </c>
      <c r="G35" s="7">
        <v>40919</v>
      </c>
      <c r="H35" s="8">
        <f t="shared" si="3"/>
        <v>0.41405514798886922</v>
      </c>
      <c r="I35" s="6" t="s">
        <v>20</v>
      </c>
      <c r="J35" s="7">
        <v>20797</v>
      </c>
      <c r="K35" s="8">
        <f t="shared" si="4"/>
        <v>0.56582777853353283</v>
      </c>
      <c r="L35" s="6" t="s">
        <v>21</v>
      </c>
      <c r="M35" s="7">
        <v>98825</v>
      </c>
      <c r="N35" s="7">
        <v>36755</v>
      </c>
      <c r="O35" s="8">
        <f t="shared" si="5"/>
        <v>0.62807993928661776</v>
      </c>
      <c r="P35" s="6">
        <v>2008</v>
      </c>
    </row>
    <row r="36" spans="1:16" x14ac:dyDescent="0.25">
      <c r="A36" s="6" t="s">
        <v>47</v>
      </c>
      <c r="B36" s="6" t="s">
        <v>233</v>
      </c>
      <c r="C36" s="6" t="s">
        <v>192</v>
      </c>
      <c r="D36" s="6" t="s">
        <v>17</v>
      </c>
      <c r="E36" s="6" t="s">
        <v>26</v>
      </c>
      <c r="F36" s="6" t="s">
        <v>19</v>
      </c>
      <c r="G36" s="7">
        <v>11634</v>
      </c>
      <c r="H36" s="8">
        <f t="shared" si="3"/>
        <v>0.20714336585713269</v>
      </c>
      <c r="I36" s="6" t="s">
        <v>21</v>
      </c>
      <c r="J36" s="7">
        <v>15511</v>
      </c>
      <c r="K36" s="8">
        <f t="shared" si="4"/>
        <v>0.68523590740413498</v>
      </c>
      <c r="L36" s="6" t="s">
        <v>21</v>
      </c>
      <c r="M36" s="7">
        <v>56164</v>
      </c>
      <c r="N36" s="7">
        <v>22636</v>
      </c>
      <c r="O36" s="8">
        <f t="shared" si="5"/>
        <v>0.59696602806067944</v>
      </c>
      <c r="P36" s="6">
        <v>2008</v>
      </c>
    </row>
    <row r="37" spans="1:16" x14ac:dyDescent="0.25">
      <c r="A37" s="6" t="s">
        <v>38</v>
      </c>
      <c r="B37" s="6" t="s">
        <v>242</v>
      </c>
      <c r="C37" s="6" t="s">
        <v>111</v>
      </c>
      <c r="D37" s="6" t="s">
        <v>17</v>
      </c>
      <c r="E37" s="6" t="s">
        <v>26</v>
      </c>
      <c r="F37" s="6" t="s">
        <v>19</v>
      </c>
      <c r="G37" s="7">
        <v>18892</v>
      </c>
      <c r="H37" s="8">
        <f t="shared" si="3"/>
        <v>0.2832681090969067</v>
      </c>
      <c r="I37" s="6" t="s">
        <v>21</v>
      </c>
      <c r="J37" s="7">
        <v>29351</v>
      </c>
      <c r="K37" s="8">
        <f t="shared" si="4"/>
        <v>0.56960158357429802</v>
      </c>
      <c r="L37" s="6" t="s">
        <v>21</v>
      </c>
      <c r="M37" s="7">
        <v>66693</v>
      </c>
      <c r="N37" s="7">
        <v>51529</v>
      </c>
      <c r="O37" s="8">
        <f t="shared" si="5"/>
        <v>0.22737018877543369</v>
      </c>
      <c r="P37" s="6">
        <v>2008</v>
      </c>
    </row>
    <row r="38" spans="1:16" x14ac:dyDescent="0.25">
      <c r="A38" s="6" t="s">
        <v>15</v>
      </c>
      <c r="B38" s="6" t="s">
        <v>33</v>
      </c>
      <c r="C38" s="6" t="s">
        <v>31</v>
      </c>
      <c r="D38" s="6" t="s">
        <v>17</v>
      </c>
      <c r="E38" s="6" t="s">
        <v>26</v>
      </c>
      <c r="F38" s="6" t="s">
        <v>19</v>
      </c>
      <c r="G38" s="7">
        <v>18515</v>
      </c>
      <c r="H38" s="8">
        <f t="shared" si="3"/>
        <v>0.4879945178039588</v>
      </c>
      <c r="I38" s="6" t="s">
        <v>20</v>
      </c>
      <c r="J38" s="7">
        <v>16031</v>
      </c>
      <c r="K38" s="8">
        <f t="shared" si="4"/>
        <v>0.78733853936447129</v>
      </c>
      <c r="L38" s="6" t="s">
        <v>21</v>
      </c>
      <c r="M38" s="7">
        <v>37941</v>
      </c>
      <c r="N38" s="7">
        <v>20361</v>
      </c>
      <c r="O38" s="8">
        <f t="shared" si="5"/>
        <v>0.46335099233019689</v>
      </c>
      <c r="P38" s="6">
        <v>2008</v>
      </c>
    </row>
    <row r="39" spans="1:16" x14ac:dyDescent="0.25">
      <c r="A39" s="6" t="s">
        <v>76</v>
      </c>
      <c r="B39" s="6" t="s">
        <v>56</v>
      </c>
      <c r="C39" s="6" t="s">
        <v>88</v>
      </c>
      <c r="D39" s="6" t="s">
        <v>23</v>
      </c>
      <c r="E39" s="6" t="s">
        <v>26</v>
      </c>
      <c r="F39" s="6" t="s">
        <v>24</v>
      </c>
      <c r="G39" s="7">
        <v>27529</v>
      </c>
      <c r="H39" s="8">
        <f t="shared" si="3"/>
        <v>0.44403045259524498</v>
      </c>
      <c r="I39" s="6" t="s">
        <v>21</v>
      </c>
      <c r="J39" s="7">
        <v>41281</v>
      </c>
      <c r="K39" s="8">
        <f t="shared" si="4"/>
        <v>0.58808194199099662</v>
      </c>
      <c r="L39" s="6" t="s">
        <v>21</v>
      </c>
      <c r="M39" s="7">
        <v>61998</v>
      </c>
      <c r="N39" s="7">
        <v>70196</v>
      </c>
      <c r="O39" s="8">
        <f t="shared" si="5"/>
        <v>-0.13223007193780445</v>
      </c>
      <c r="P39" s="6">
        <v>2006</v>
      </c>
    </row>
    <row r="40" spans="1:16" x14ac:dyDescent="0.25">
      <c r="A40" s="6" t="s">
        <v>43</v>
      </c>
      <c r="B40" s="6" t="s">
        <v>33</v>
      </c>
      <c r="C40" s="6" t="s">
        <v>142</v>
      </c>
      <c r="D40" s="6" t="s">
        <v>17</v>
      </c>
      <c r="E40" s="6" t="s">
        <v>18</v>
      </c>
      <c r="F40" s="6" t="s">
        <v>19</v>
      </c>
      <c r="G40" s="7">
        <v>16691</v>
      </c>
      <c r="H40" s="8">
        <f t="shared" si="3"/>
        <v>0.34566239360490403</v>
      </c>
      <c r="I40" s="6" t="s">
        <v>20</v>
      </c>
      <c r="J40" s="7">
        <v>26748</v>
      </c>
      <c r="K40" s="8">
        <f t="shared" si="4"/>
        <v>0.63059622321239128</v>
      </c>
      <c r="L40" s="6" t="s">
        <v>21</v>
      </c>
      <c r="M40" s="7">
        <v>48287</v>
      </c>
      <c r="N40" s="7">
        <v>42417</v>
      </c>
      <c r="O40" s="8">
        <f t="shared" si="5"/>
        <v>0.12156481040445669</v>
      </c>
      <c r="P40" s="6">
        <v>2006</v>
      </c>
    </row>
    <row r="41" spans="1:16" x14ac:dyDescent="0.25">
      <c r="A41" s="6" t="s">
        <v>47</v>
      </c>
      <c r="B41" s="6" t="s">
        <v>54</v>
      </c>
      <c r="C41" s="6" t="s">
        <v>196</v>
      </c>
      <c r="D41" s="6" t="s">
        <v>17</v>
      </c>
      <c r="E41" s="6" t="s">
        <v>26</v>
      </c>
      <c r="F41" s="6" t="s">
        <v>19</v>
      </c>
      <c r="G41" s="7">
        <v>19421</v>
      </c>
      <c r="H41" s="8">
        <f t="shared" ref="H41:H72" si="6">G41/M41</f>
        <v>0.41734178575265929</v>
      </c>
      <c r="I41" s="6" t="s">
        <v>20</v>
      </c>
      <c r="J41" s="7">
        <v>16841</v>
      </c>
      <c r="K41" s="8">
        <f t="shared" ref="K41:K72" si="7">J41/N41</f>
        <v>0.57167588852303197</v>
      </c>
      <c r="L41" s="6" t="s">
        <v>21</v>
      </c>
      <c r="M41" s="7">
        <v>46535</v>
      </c>
      <c r="N41" s="7">
        <v>29459</v>
      </c>
      <c r="O41" s="8">
        <f t="shared" ref="O41:O72" si="8">(M41-N41)/M41</f>
        <v>0.36694960782206942</v>
      </c>
      <c r="P41" s="6">
        <v>2004</v>
      </c>
    </row>
    <row r="42" spans="1:16" x14ac:dyDescent="0.25">
      <c r="A42" s="6" t="s">
        <v>41</v>
      </c>
      <c r="B42" s="6" t="s">
        <v>240</v>
      </c>
      <c r="C42" s="6" t="s">
        <v>133</v>
      </c>
      <c r="D42" s="6" t="s">
        <v>17</v>
      </c>
      <c r="E42" s="6" t="s">
        <v>26</v>
      </c>
      <c r="F42" s="6" t="s">
        <v>19</v>
      </c>
      <c r="G42" s="7">
        <v>10760</v>
      </c>
      <c r="H42" s="8">
        <f t="shared" si="6"/>
        <v>0.26338979731714479</v>
      </c>
      <c r="I42" s="6" t="s">
        <v>21</v>
      </c>
      <c r="J42" s="7">
        <v>15015</v>
      </c>
      <c r="K42" s="8">
        <f t="shared" si="7"/>
        <v>0.50141926865920849</v>
      </c>
      <c r="L42" s="6" t="s">
        <v>21</v>
      </c>
      <c r="M42" s="7">
        <v>40852</v>
      </c>
      <c r="N42" s="7">
        <v>29945</v>
      </c>
      <c r="O42" s="8">
        <f t="shared" si="8"/>
        <v>0.26698815235484186</v>
      </c>
      <c r="P42" s="6">
        <v>2004</v>
      </c>
    </row>
    <row r="43" spans="1:16" x14ac:dyDescent="0.25">
      <c r="A43" s="6" t="s">
        <v>47</v>
      </c>
      <c r="B43" s="6" t="s">
        <v>240</v>
      </c>
      <c r="C43" s="6" t="s">
        <v>197</v>
      </c>
      <c r="D43" s="6" t="s">
        <v>17</v>
      </c>
      <c r="E43" s="6" t="s">
        <v>26</v>
      </c>
      <c r="F43" s="6" t="s">
        <v>19</v>
      </c>
      <c r="G43" s="7">
        <v>7953</v>
      </c>
      <c r="H43" s="8">
        <f t="shared" si="6"/>
        <v>0.23912324483598424</v>
      </c>
      <c r="I43" s="6" t="s">
        <v>21</v>
      </c>
      <c r="J43" s="7">
        <v>15084</v>
      </c>
      <c r="K43" s="8">
        <f t="shared" si="7"/>
        <v>0.63147318625193616</v>
      </c>
      <c r="L43" s="6" t="s">
        <v>21</v>
      </c>
      <c r="M43" s="7">
        <v>33259</v>
      </c>
      <c r="N43" s="7">
        <v>23887</v>
      </c>
      <c r="O43" s="8">
        <f t="shared" si="8"/>
        <v>0.28178838810547518</v>
      </c>
      <c r="P43" s="6">
        <v>2004</v>
      </c>
    </row>
    <row r="44" spans="1:16" x14ac:dyDescent="0.25">
      <c r="A44" s="6" t="s">
        <v>41</v>
      </c>
      <c r="B44" s="6" t="s">
        <v>33</v>
      </c>
      <c r="C44" s="6" t="s">
        <v>132</v>
      </c>
      <c r="D44" s="6" t="s">
        <v>17</v>
      </c>
      <c r="E44" s="6" t="s">
        <v>18</v>
      </c>
      <c r="F44" s="6" t="s">
        <v>19</v>
      </c>
      <c r="G44" s="7">
        <v>13119</v>
      </c>
      <c r="H44" s="8">
        <f t="shared" si="6"/>
        <v>0.22377061763351358</v>
      </c>
      <c r="I44" s="6" t="s">
        <v>21</v>
      </c>
      <c r="J44" s="7">
        <v>23092</v>
      </c>
      <c r="K44" s="8">
        <f t="shared" si="7"/>
        <v>0.5460005201806446</v>
      </c>
      <c r="L44" s="6" t="s">
        <v>21</v>
      </c>
      <c r="M44" s="7">
        <v>58627</v>
      </c>
      <c r="N44" s="7">
        <v>42293</v>
      </c>
      <c r="O44" s="8">
        <f t="shared" si="8"/>
        <v>0.27860883210807308</v>
      </c>
      <c r="P44" s="6">
        <v>2004</v>
      </c>
    </row>
    <row r="45" spans="1:16" x14ac:dyDescent="0.25">
      <c r="A45" s="6" t="s">
        <v>76</v>
      </c>
      <c r="B45" s="6" t="s">
        <v>246</v>
      </c>
      <c r="C45" s="6" t="s">
        <v>91</v>
      </c>
      <c r="D45" s="6" t="s">
        <v>17</v>
      </c>
      <c r="E45" s="6" t="s">
        <v>26</v>
      </c>
      <c r="F45" s="6" t="s">
        <v>19</v>
      </c>
      <c r="G45" s="7">
        <v>29144</v>
      </c>
      <c r="H45" s="8">
        <f t="shared" si="6"/>
        <v>0.35188717973485306</v>
      </c>
      <c r="I45" s="6" t="s">
        <v>20</v>
      </c>
      <c r="J45" s="7">
        <v>28180</v>
      </c>
      <c r="K45" s="8">
        <f t="shared" si="7"/>
        <v>0.54047833675367762</v>
      </c>
      <c r="L45" s="6" t="s">
        <v>21</v>
      </c>
      <c r="M45" s="7">
        <v>82822</v>
      </c>
      <c r="N45" s="7">
        <v>52139</v>
      </c>
      <c r="O45" s="8">
        <f t="shared" si="8"/>
        <v>0.37046919900509528</v>
      </c>
      <c r="P45" s="6">
        <v>2004</v>
      </c>
    </row>
    <row r="46" spans="1:16" x14ac:dyDescent="0.25">
      <c r="A46" s="6" t="s">
        <v>76</v>
      </c>
      <c r="B46" s="6" t="s">
        <v>123</v>
      </c>
      <c r="C46" s="6" t="s">
        <v>92</v>
      </c>
      <c r="D46" s="6" t="s">
        <v>17</v>
      </c>
      <c r="E46" s="6" t="s">
        <v>26</v>
      </c>
      <c r="F46" s="6" t="s">
        <v>19</v>
      </c>
      <c r="G46" s="7">
        <v>43005</v>
      </c>
      <c r="H46" s="8">
        <f t="shared" si="6"/>
        <v>0.45846081681822543</v>
      </c>
      <c r="I46" s="6" t="s">
        <v>20</v>
      </c>
      <c r="J46" s="7">
        <v>34250</v>
      </c>
      <c r="K46" s="8">
        <f t="shared" si="7"/>
        <v>0.55479063740179801</v>
      </c>
      <c r="L46" s="6" t="s">
        <v>21</v>
      </c>
      <c r="M46" s="7">
        <v>93803</v>
      </c>
      <c r="N46" s="7">
        <v>61735</v>
      </c>
      <c r="O46" s="8">
        <f t="shared" si="8"/>
        <v>0.34186539876123367</v>
      </c>
      <c r="P46" s="6">
        <v>2004</v>
      </c>
    </row>
    <row r="47" spans="1:16" x14ac:dyDescent="0.25">
      <c r="A47" s="6" t="s">
        <v>45</v>
      </c>
      <c r="B47" s="6" t="s">
        <v>36</v>
      </c>
      <c r="C47" s="6" t="s">
        <v>160</v>
      </c>
      <c r="D47" s="6" t="s">
        <v>17</v>
      </c>
      <c r="E47" s="6" t="s">
        <v>26</v>
      </c>
      <c r="F47" s="6" t="s">
        <v>19</v>
      </c>
      <c r="G47" s="7">
        <v>77567</v>
      </c>
      <c r="H47" s="8">
        <f t="shared" si="6"/>
        <v>0.26323434090454034</v>
      </c>
      <c r="I47" s="6" t="s">
        <v>21</v>
      </c>
      <c r="J47" s="7">
        <v>154644</v>
      </c>
      <c r="K47" s="8">
        <f t="shared" si="7"/>
        <v>0.59222438381764986</v>
      </c>
      <c r="L47" s="6" t="s">
        <v>21</v>
      </c>
      <c r="M47" s="7">
        <v>294669</v>
      </c>
      <c r="N47" s="7">
        <v>261124</v>
      </c>
      <c r="O47" s="8">
        <f t="shared" si="8"/>
        <v>0.11383959629278953</v>
      </c>
      <c r="P47" s="6">
        <v>2004</v>
      </c>
    </row>
    <row r="48" spans="1:16" x14ac:dyDescent="0.25">
      <c r="A48" s="6" t="s">
        <v>15</v>
      </c>
      <c r="B48" s="6" t="s">
        <v>54</v>
      </c>
      <c r="C48" s="6" t="s">
        <v>44</v>
      </c>
      <c r="D48" s="6" t="s">
        <v>17</v>
      </c>
      <c r="E48" s="6" t="s">
        <v>26</v>
      </c>
      <c r="F48" s="6" t="s">
        <v>19</v>
      </c>
      <c r="G48" s="7">
        <v>29857</v>
      </c>
      <c r="H48" s="8">
        <f t="shared" si="6"/>
        <v>0.40262419763741303</v>
      </c>
      <c r="I48" s="6" t="s">
        <v>20</v>
      </c>
      <c r="J48" s="7">
        <v>32421</v>
      </c>
      <c r="K48" s="8">
        <f t="shared" si="7"/>
        <v>0.62441739532375484</v>
      </c>
      <c r="L48" s="6" t="s">
        <v>21</v>
      </c>
      <c r="M48" s="7">
        <v>74156</v>
      </c>
      <c r="N48" s="7">
        <v>51922</v>
      </c>
      <c r="O48" s="8">
        <f t="shared" si="8"/>
        <v>0.29982739090565835</v>
      </c>
      <c r="P48" s="6">
        <v>2002</v>
      </c>
    </row>
    <row r="49" spans="1:16" x14ac:dyDescent="0.25">
      <c r="A49" s="6" t="s">
        <v>76</v>
      </c>
      <c r="B49" s="6" t="s">
        <v>126</v>
      </c>
      <c r="C49" s="6" t="s">
        <v>95</v>
      </c>
      <c r="D49" s="6" t="s">
        <v>17</v>
      </c>
      <c r="E49" s="6" t="s">
        <v>26</v>
      </c>
      <c r="F49" s="6" t="s">
        <v>19</v>
      </c>
      <c r="G49" s="7">
        <v>12377</v>
      </c>
      <c r="H49" s="8">
        <f t="shared" si="6"/>
        <v>0.40127739592789524</v>
      </c>
      <c r="I49" s="6" t="s">
        <v>20</v>
      </c>
      <c r="J49" s="7">
        <v>9930</v>
      </c>
      <c r="K49" s="8">
        <f t="shared" si="7"/>
        <v>0.63564204327230833</v>
      </c>
      <c r="L49" s="6" t="s">
        <v>21</v>
      </c>
      <c r="M49" s="7">
        <v>30844</v>
      </c>
      <c r="N49" s="7">
        <v>15622</v>
      </c>
      <c r="O49" s="8">
        <f t="shared" si="8"/>
        <v>0.4935157567111918</v>
      </c>
      <c r="P49" s="6">
        <v>2002</v>
      </c>
    </row>
    <row r="50" spans="1:16" x14ac:dyDescent="0.25">
      <c r="A50" s="6" t="s">
        <v>47</v>
      </c>
      <c r="B50" s="6" t="s">
        <v>180</v>
      </c>
      <c r="C50" s="6" t="s">
        <v>202</v>
      </c>
      <c r="D50" s="6" t="s">
        <v>23</v>
      </c>
      <c r="E50" s="6" t="s">
        <v>26</v>
      </c>
      <c r="F50" s="6" t="s">
        <v>19</v>
      </c>
      <c r="G50" s="7">
        <v>7433</v>
      </c>
      <c r="H50" s="8">
        <f t="shared" si="6"/>
        <v>0.36063267187424192</v>
      </c>
      <c r="I50" s="6" t="s">
        <v>20</v>
      </c>
      <c r="J50" s="7">
        <v>9572</v>
      </c>
      <c r="K50" s="8">
        <f t="shared" si="7"/>
        <v>0.54299977308826863</v>
      </c>
      <c r="L50" s="6" t="s">
        <v>21</v>
      </c>
      <c r="M50" s="7">
        <v>20611</v>
      </c>
      <c r="N50" s="7">
        <v>17628</v>
      </c>
      <c r="O50" s="8">
        <f t="shared" si="8"/>
        <v>0.14472854301101354</v>
      </c>
      <c r="P50" s="6">
        <v>2002</v>
      </c>
    </row>
    <row r="51" spans="1:16" x14ac:dyDescent="0.25">
      <c r="A51" s="6" t="s">
        <v>47</v>
      </c>
      <c r="B51" s="6" t="s">
        <v>235</v>
      </c>
      <c r="C51" s="6" t="s">
        <v>203</v>
      </c>
      <c r="D51" s="6" t="s">
        <v>17</v>
      </c>
      <c r="E51" s="6" t="s">
        <v>26</v>
      </c>
      <c r="F51" s="6" t="s">
        <v>19</v>
      </c>
      <c r="G51" s="7">
        <v>5703</v>
      </c>
      <c r="H51" s="8">
        <f t="shared" si="6"/>
        <v>0.22528145368358682</v>
      </c>
      <c r="I51" s="6" t="s">
        <v>21</v>
      </c>
      <c r="J51" s="7">
        <v>10522</v>
      </c>
      <c r="K51" s="8">
        <f t="shared" si="7"/>
        <v>0.54634196998805751</v>
      </c>
      <c r="L51" s="6" t="s">
        <v>21</v>
      </c>
      <c r="M51" s="7">
        <v>25315</v>
      </c>
      <c r="N51" s="7">
        <v>19259</v>
      </c>
      <c r="O51" s="8">
        <f t="shared" si="8"/>
        <v>0.23922575548094016</v>
      </c>
      <c r="P51" s="6">
        <v>2002</v>
      </c>
    </row>
    <row r="52" spans="1:16" x14ac:dyDescent="0.25">
      <c r="A52" s="6" t="s">
        <v>45</v>
      </c>
      <c r="B52" s="6" t="s">
        <v>242</v>
      </c>
      <c r="C52" s="6" t="s">
        <v>161</v>
      </c>
      <c r="D52" s="6" t="s">
        <v>17</v>
      </c>
      <c r="E52" s="6" t="s">
        <v>26</v>
      </c>
      <c r="F52" s="6" t="s">
        <v>19</v>
      </c>
      <c r="G52" s="7">
        <v>27499</v>
      </c>
      <c r="H52" s="8">
        <f t="shared" si="6"/>
        <v>0.43480117005296859</v>
      </c>
      <c r="I52" s="6" t="s">
        <v>20</v>
      </c>
      <c r="J52" s="7">
        <v>38366</v>
      </c>
      <c r="K52" s="8">
        <f t="shared" si="7"/>
        <v>0.65169608126242118</v>
      </c>
      <c r="L52" s="6" t="s">
        <v>21</v>
      </c>
      <c r="M52" s="7">
        <v>63245</v>
      </c>
      <c r="N52" s="7">
        <v>58871</v>
      </c>
      <c r="O52" s="8">
        <f t="shared" si="8"/>
        <v>6.9159617361056205E-2</v>
      </c>
      <c r="P52" s="6">
        <v>2002</v>
      </c>
    </row>
    <row r="53" spans="1:16" x14ac:dyDescent="0.25">
      <c r="A53" s="6" t="s">
        <v>47</v>
      </c>
      <c r="B53" s="6" t="s">
        <v>245</v>
      </c>
      <c r="C53" s="6" t="s">
        <v>204</v>
      </c>
      <c r="D53" s="6" t="s">
        <v>17</v>
      </c>
      <c r="E53" s="6" t="s">
        <v>26</v>
      </c>
      <c r="F53" s="6" t="s">
        <v>19</v>
      </c>
      <c r="G53" s="7">
        <v>9144</v>
      </c>
      <c r="H53" s="8">
        <f t="shared" si="6"/>
        <v>0.26003867591855306</v>
      </c>
      <c r="I53" s="6" t="s">
        <v>21</v>
      </c>
      <c r="J53" s="7">
        <v>13150</v>
      </c>
      <c r="K53" s="8">
        <f t="shared" si="7"/>
        <v>0.56837828492392806</v>
      </c>
      <c r="L53" s="6" t="s">
        <v>21</v>
      </c>
      <c r="M53" s="7">
        <v>35164</v>
      </c>
      <c r="N53" s="7">
        <v>23136</v>
      </c>
      <c r="O53" s="8">
        <f t="shared" si="8"/>
        <v>0.34205437379137754</v>
      </c>
      <c r="P53" s="6">
        <v>2002</v>
      </c>
    </row>
    <row r="54" spans="1:16" x14ac:dyDescent="0.25">
      <c r="A54" s="6" t="s">
        <v>15</v>
      </c>
      <c r="B54" s="6" t="s">
        <v>151</v>
      </c>
      <c r="C54" s="6" t="s">
        <v>42</v>
      </c>
      <c r="D54" s="6" t="s">
        <v>23</v>
      </c>
      <c r="E54" s="6" t="s">
        <v>26</v>
      </c>
      <c r="F54" s="6" t="s">
        <v>24</v>
      </c>
      <c r="G54" s="7">
        <v>43519</v>
      </c>
      <c r="H54" s="8">
        <f t="shared" si="6"/>
        <v>0.43063389340774605</v>
      </c>
      <c r="I54" s="6" t="s">
        <v>21</v>
      </c>
      <c r="J54" s="7">
        <v>52394</v>
      </c>
      <c r="K54" s="8">
        <f t="shared" si="7"/>
        <v>0.56002821839326178</v>
      </c>
      <c r="L54" s="6" t="s">
        <v>21</v>
      </c>
      <c r="M54" s="7">
        <v>101058</v>
      </c>
      <c r="N54" s="7">
        <v>93556</v>
      </c>
      <c r="O54" s="8">
        <f t="shared" si="8"/>
        <v>7.423459795365038E-2</v>
      </c>
      <c r="P54" s="6">
        <v>2002</v>
      </c>
    </row>
    <row r="55" spans="1:16" x14ac:dyDescent="0.25">
      <c r="A55" s="6" t="s">
        <v>43</v>
      </c>
      <c r="B55" s="6" t="s">
        <v>77</v>
      </c>
      <c r="C55" s="6" t="s">
        <v>144</v>
      </c>
      <c r="D55" s="6" t="s">
        <v>23</v>
      </c>
      <c r="E55" s="6" t="s">
        <v>26</v>
      </c>
      <c r="F55" s="6" t="s">
        <v>19</v>
      </c>
      <c r="G55" s="7">
        <v>39837</v>
      </c>
      <c r="H55" s="8">
        <f t="shared" si="6"/>
        <v>0.44886760563380279</v>
      </c>
      <c r="I55" s="6" t="s">
        <v>20</v>
      </c>
      <c r="J55" s="7">
        <v>35410</v>
      </c>
      <c r="K55" s="8">
        <f t="shared" si="7"/>
        <v>0.56754980686316936</v>
      </c>
      <c r="L55" s="6" t="s">
        <v>21</v>
      </c>
      <c r="M55" s="7">
        <v>88750</v>
      </c>
      <c r="N55" s="7">
        <v>62391</v>
      </c>
      <c r="O55" s="8">
        <f t="shared" si="8"/>
        <v>0.29700281690140845</v>
      </c>
      <c r="P55" s="6">
        <v>2000</v>
      </c>
    </row>
    <row r="56" spans="1:16" x14ac:dyDescent="0.25">
      <c r="A56" s="6" t="s">
        <v>27</v>
      </c>
      <c r="B56" s="6" t="s">
        <v>56</v>
      </c>
      <c r="C56" s="6" t="s">
        <v>62</v>
      </c>
      <c r="D56" s="6" t="s">
        <v>23</v>
      </c>
      <c r="E56" s="6" t="s">
        <v>26</v>
      </c>
      <c r="F56" s="6" t="s">
        <v>19</v>
      </c>
      <c r="G56" s="7">
        <v>41668</v>
      </c>
      <c r="H56" s="8">
        <f t="shared" si="6"/>
        <v>0.44745122042889512</v>
      </c>
      <c r="I56" s="6" t="s">
        <v>20</v>
      </c>
      <c r="J56" s="7">
        <v>28286</v>
      </c>
      <c r="K56" s="8">
        <f t="shared" si="7"/>
        <v>0.58108385718394351</v>
      </c>
      <c r="L56" s="6" t="s">
        <v>21</v>
      </c>
      <c r="M56" s="7">
        <v>93123</v>
      </c>
      <c r="N56" s="7">
        <v>48678</v>
      </c>
      <c r="O56" s="8">
        <f t="shared" si="8"/>
        <v>0.47727199510325052</v>
      </c>
      <c r="P56" s="6">
        <v>2000</v>
      </c>
    </row>
    <row r="57" spans="1:16" x14ac:dyDescent="0.25">
      <c r="A57" s="6" t="s">
        <v>47</v>
      </c>
      <c r="B57" s="6" t="s">
        <v>151</v>
      </c>
      <c r="C57" s="6" t="s">
        <v>206</v>
      </c>
      <c r="D57" s="6" t="s">
        <v>17</v>
      </c>
      <c r="E57" s="6" t="s">
        <v>26</v>
      </c>
      <c r="F57" s="6" t="s">
        <v>19</v>
      </c>
      <c r="G57" s="7">
        <v>23894</v>
      </c>
      <c r="H57" s="8">
        <f t="shared" si="6"/>
        <v>0.37738888713396723</v>
      </c>
      <c r="I57" s="6" t="s">
        <v>20</v>
      </c>
      <c r="J57" s="7">
        <v>29968</v>
      </c>
      <c r="K57" s="8">
        <f t="shared" si="7"/>
        <v>0.59953986195858755</v>
      </c>
      <c r="L57" s="6" t="s">
        <v>21</v>
      </c>
      <c r="M57" s="7">
        <v>63314</v>
      </c>
      <c r="N57" s="7">
        <v>49985</v>
      </c>
      <c r="O57" s="8">
        <f t="shared" si="8"/>
        <v>0.21052215939602614</v>
      </c>
      <c r="P57" s="6">
        <v>2000</v>
      </c>
    </row>
    <row r="58" spans="1:16" x14ac:dyDescent="0.25">
      <c r="A58" s="6" t="s">
        <v>30</v>
      </c>
      <c r="B58" s="6" t="s">
        <v>123</v>
      </c>
      <c r="C58" s="6" t="s">
        <v>67</v>
      </c>
      <c r="D58" s="6" t="s">
        <v>17</v>
      </c>
      <c r="E58" s="6" t="s">
        <v>26</v>
      </c>
      <c r="F58" s="6" t="s">
        <v>19</v>
      </c>
      <c r="G58" s="7">
        <v>12981</v>
      </c>
      <c r="H58" s="8">
        <f t="shared" si="6"/>
        <v>0.30971297688068139</v>
      </c>
      <c r="I58" s="6" t="s">
        <v>21</v>
      </c>
      <c r="J58" s="7">
        <v>16292</v>
      </c>
      <c r="K58" s="8">
        <f t="shared" si="7"/>
        <v>0.51936625330740538</v>
      </c>
      <c r="L58" s="6" t="s">
        <v>21</v>
      </c>
      <c r="M58" s="7">
        <v>41913</v>
      </c>
      <c r="N58" s="7">
        <v>31369</v>
      </c>
      <c r="O58" s="8">
        <f t="shared" si="8"/>
        <v>0.25156872569369887</v>
      </c>
      <c r="P58" s="6">
        <v>2000</v>
      </c>
    </row>
    <row r="59" spans="1:16" x14ac:dyDescent="0.25">
      <c r="A59" s="6" t="s">
        <v>47</v>
      </c>
      <c r="B59" s="6" t="s">
        <v>232</v>
      </c>
      <c r="C59" s="6" t="s">
        <v>210</v>
      </c>
      <c r="D59" s="6" t="s">
        <v>23</v>
      </c>
      <c r="E59" s="6" t="s">
        <v>26</v>
      </c>
      <c r="F59" s="6" t="s">
        <v>211</v>
      </c>
      <c r="G59" s="7">
        <v>9482</v>
      </c>
      <c r="H59" s="8">
        <f t="shared" si="6"/>
        <v>0.43946978123841307</v>
      </c>
      <c r="I59" s="6" t="s">
        <v>20</v>
      </c>
      <c r="J59" s="7">
        <v>13439</v>
      </c>
      <c r="K59" s="8">
        <f t="shared" si="7"/>
        <v>0.62137044571851308</v>
      </c>
      <c r="L59" s="6" t="s">
        <v>21</v>
      </c>
      <c r="M59" s="7">
        <v>21576</v>
      </c>
      <c r="N59" s="7">
        <v>21628</v>
      </c>
      <c r="O59" s="8">
        <f t="shared" si="8"/>
        <v>-2.410085279940675E-3</v>
      </c>
      <c r="P59" s="6">
        <v>1998</v>
      </c>
    </row>
    <row r="60" spans="1:16" x14ac:dyDescent="0.25">
      <c r="A60" s="6" t="s">
        <v>45</v>
      </c>
      <c r="B60" s="6" t="s">
        <v>56</v>
      </c>
      <c r="C60" s="6" t="s">
        <v>160</v>
      </c>
      <c r="D60" s="6" t="s">
        <v>17</v>
      </c>
      <c r="E60" s="6" t="s">
        <v>26</v>
      </c>
      <c r="F60" s="6" t="s">
        <v>19</v>
      </c>
      <c r="G60" s="7">
        <v>9300</v>
      </c>
      <c r="H60" s="8">
        <f t="shared" si="6"/>
        <v>0.23340444221357762</v>
      </c>
      <c r="I60" s="6" t="s">
        <v>21</v>
      </c>
      <c r="J60" s="7">
        <v>18445</v>
      </c>
      <c r="K60" s="8">
        <f t="shared" si="7"/>
        <v>0.52914682425841986</v>
      </c>
      <c r="L60" s="6" t="s">
        <v>21</v>
      </c>
      <c r="M60" s="7">
        <v>39845</v>
      </c>
      <c r="N60" s="7">
        <v>34858</v>
      </c>
      <c r="O60" s="8">
        <f t="shared" si="8"/>
        <v>0.12515999498054964</v>
      </c>
      <c r="P60" s="6">
        <v>1998</v>
      </c>
    </row>
    <row r="61" spans="1:16" x14ac:dyDescent="0.25">
      <c r="A61" s="6" t="s">
        <v>27</v>
      </c>
      <c r="B61" s="6" t="s">
        <v>36</v>
      </c>
      <c r="C61" s="6" t="s">
        <v>61</v>
      </c>
      <c r="D61" s="6" t="s">
        <v>23</v>
      </c>
      <c r="E61" s="6" t="s">
        <v>18</v>
      </c>
      <c r="F61" s="6" t="s">
        <v>19</v>
      </c>
      <c r="G61" s="7">
        <v>145009</v>
      </c>
      <c r="H61" s="8">
        <f t="shared" si="6"/>
        <v>0.45485741889140874</v>
      </c>
      <c r="I61" s="6" t="s">
        <v>20</v>
      </c>
      <c r="J61" s="7">
        <v>134203</v>
      </c>
      <c r="K61" s="8">
        <f t="shared" si="7"/>
        <v>0.62393301470998452</v>
      </c>
      <c r="L61" s="6" t="s">
        <v>21</v>
      </c>
      <c r="M61" s="7">
        <v>318801</v>
      </c>
      <c r="N61" s="7">
        <v>215092</v>
      </c>
      <c r="O61" s="8">
        <f t="shared" si="8"/>
        <v>0.32530951910439426</v>
      </c>
      <c r="P61" s="6">
        <v>1998</v>
      </c>
    </row>
    <row r="62" spans="1:16" x14ac:dyDescent="0.25">
      <c r="A62" s="6" t="s">
        <v>27</v>
      </c>
      <c r="B62" s="6" t="s">
        <v>54</v>
      </c>
      <c r="C62" s="6" t="s">
        <v>64</v>
      </c>
      <c r="D62" s="6" t="s">
        <v>23</v>
      </c>
      <c r="E62" s="6" t="s">
        <v>26</v>
      </c>
      <c r="F62" s="6" t="s">
        <v>19</v>
      </c>
      <c r="G62" s="7">
        <v>36843</v>
      </c>
      <c r="H62" s="8">
        <f t="shared" si="6"/>
        <v>0.47271584187633919</v>
      </c>
      <c r="I62" s="6" t="s">
        <v>20</v>
      </c>
      <c r="J62" s="7">
        <v>30592</v>
      </c>
      <c r="K62" s="8">
        <f t="shared" si="7"/>
        <v>0.52465314102454164</v>
      </c>
      <c r="L62" s="6" t="s">
        <v>21</v>
      </c>
      <c r="M62" s="7">
        <v>77939</v>
      </c>
      <c r="N62" s="7">
        <v>58309</v>
      </c>
      <c r="O62" s="8">
        <f t="shared" si="8"/>
        <v>0.25186363694684305</v>
      </c>
      <c r="P62" s="6">
        <v>1996</v>
      </c>
    </row>
    <row r="63" spans="1:16" x14ac:dyDescent="0.25">
      <c r="A63" s="6" t="s">
        <v>47</v>
      </c>
      <c r="B63" s="6" t="s">
        <v>54</v>
      </c>
      <c r="C63" s="6" t="s">
        <v>216</v>
      </c>
      <c r="D63" s="6" t="s">
        <v>23</v>
      </c>
      <c r="E63" s="6" t="s">
        <v>26</v>
      </c>
      <c r="F63" s="6" t="s">
        <v>19</v>
      </c>
      <c r="G63" s="7">
        <v>36142</v>
      </c>
      <c r="H63" s="8">
        <f t="shared" si="6"/>
        <v>0.42494003668344071</v>
      </c>
      <c r="I63" s="6" t="s">
        <v>20</v>
      </c>
      <c r="J63" s="7">
        <v>31659</v>
      </c>
      <c r="K63" s="8">
        <f t="shared" si="7"/>
        <v>0.55814322485102785</v>
      </c>
      <c r="L63" s="6" t="s">
        <v>21</v>
      </c>
      <c r="M63" s="7">
        <v>85052</v>
      </c>
      <c r="N63" s="7">
        <v>56722</v>
      </c>
      <c r="O63" s="8">
        <f t="shared" si="8"/>
        <v>0.33309034473028265</v>
      </c>
      <c r="P63" s="6">
        <v>1996</v>
      </c>
    </row>
    <row r="64" spans="1:16" x14ac:dyDescent="0.25">
      <c r="A64" s="6" t="s">
        <v>30</v>
      </c>
      <c r="B64" s="6" t="s">
        <v>126</v>
      </c>
      <c r="C64" s="6" t="s">
        <v>69</v>
      </c>
      <c r="D64" s="6" t="s">
        <v>23</v>
      </c>
      <c r="E64" s="6" t="s">
        <v>26</v>
      </c>
      <c r="F64" s="6" t="s">
        <v>19</v>
      </c>
      <c r="G64" s="7">
        <v>16753</v>
      </c>
      <c r="H64" s="8">
        <f t="shared" si="6"/>
        <v>0.24884511979561219</v>
      </c>
      <c r="I64" s="6" t="s">
        <v>21</v>
      </c>
      <c r="J64" s="7">
        <v>23633</v>
      </c>
      <c r="K64" s="8">
        <f t="shared" si="7"/>
        <v>0.56179428055245206</v>
      </c>
      <c r="L64" s="6" t="s">
        <v>21</v>
      </c>
      <c r="M64" s="7">
        <v>67323</v>
      </c>
      <c r="N64" s="7">
        <v>42067</v>
      </c>
      <c r="O64" s="8">
        <f t="shared" si="8"/>
        <v>0.37514668092628078</v>
      </c>
      <c r="P64" s="6">
        <v>1996</v>
      </c>
    </row>
    <row r="65" spans="1:16" x14ac:dyDescent="0.25">
      <c r="A65" s="6" t="s">
        <v>47</v>
      </c>
      <c r="B65" s="6" t="s">
        <v>176</v>
      </c>
      <c r="C65" s="6" t="s">
        <v>221</v>
      </c>
      <c r="D65" s="6" t="s">
        <v>17</v>
      </c>
      <c r="E65" s="6" t="s">
        <v>26</v>
      </c>
      <c r="F65" s="6" t="s">
        <v>19</v>
      </c>
      <c r="G65" s="7">
        <v>11112</v>
      </c>
      <c r="H65" s="8">
        <f t="shared" si="6"/>
        <v>0.31974218053117714</v>
      </c>
      <c r="I65" s="6" t="s">
        <v>21</v>
      </c>
      <c r="J65" s="7">
        <v>11244</v>
      </c>
      <c r="K65" s="8">
        <f t="shared" si="7"/>
        <v>0.5406029136016155</v>
      </c>
      <c r="L65" s="6" t="s">
        <v>21</v>
      </c>
      <c r="M65" s="7">
        <v>34753</v>
      </c>
      <c r="N65" s="7">
        <v>20799</v>
      </c>
      <c r="O65" s="8">
        <f t="shared" si="8"/>
        <v>0.40151929329842029</v>
      </c>
      <c r="P65" s="6">
        <v>1996</v>
      </c>
    </row>
    <row r="66" spans="1:16" x14ac:dyDescent="0.25">
      <c r="A66" s="6" t="s">
        <v>47</v>
      </c>
      <c r="B66" s="6" t="s">
        <v>178</v>
      </c>
      <c r="C66" s="6" t="s">
        <v>230</v>
      </c>
      <c r="D66" s="6" t="s">
        <v>23</v>
      </c>
      <c r="E66" s="6" t="s">
        <v>26</v>
      </c>
      <c r="F66" s="6" t="s">
        <v>211</v>
      </c>
      <c r="G66" s="7">
        <v>21726</v>
      </c>
      <c r="H66" s="8">
        <f t="shared" si="6"/>
        <v>0.34170585552287636</v>
      </c>
      <c r="I66" s="6" t="s">
        <v>20</v>
      </c>
      <c r="J66" s="7">
        <v>24940</v>
      </c>
      <c r="K66" s="8">
        <f t="shared" si="7"/>
        <v>0.52041817081568353</v>
      </c>
      <c r="L66" s="6" t="s">
        <v>21</v>
      </c>
      <c r="M66" s="7">
        <v>63581</v>
      </c>
      <c r="N66" s="7">
        <v>47923</v>
      </c>
      <c r="O66" s="8">
        <f t="shared" si="8"/>
        <v>0.24626853934351456</v>
      </c>
      <c r="P66" s="6">
        <v>1996</v>
      </c>
    </row>
    <row r="67" spans="1:16" x14ac:dyDescent="0.25">
      <c r="A67" s="6" t="s">
        <v>47</v>
      </c>
      <c r="B67" s="6" t="s">
        <v>238</v>
      </c>
      <c r="C67" s="6" t="s">
        <v>231</v>
      </c>
      <c r="D67" s="6" t="s">
        <v>23</v>
      </c>
      <c r="E67" s="6" t="s">
        <v>26</v>
      </c>
      <c r="F67" s="6" t="s">
        <v>211</v>
      </c>
      <c r="G67" s="7">
        <v>22119</v>
      </c>
      <c r="H67" s="8">
        <f t="shared" si="6"/>
        <v>0.42450820458689187</v>
      </c>
      <c r="I67" s="6" t="s">
        <v>20</v>
      </c>
      <c r="J67" s="7">
        <v>21161</v>
      </c>
      <c r="K67" s="8">
        <f t="shared" si="7"/>
        <v>0.51214966842538356</v>
      </c>
      <c r="L67" s="6" t="s">
        <v>21</v>
      </c>
      <c r="M67" s="7">
        <v>52105</v>
      </c>
      <c r="N67" s="7">
        <v>41318</v>
      </c>
      <c r="O67" s="8">
        <f t="shared" si="8"/>
        <v>0.20702427790039343</v>
      </c>
      <c r="P67" s="6">
        <v>1996</v>
      </c>
    </row>
    <row r="68" spans="1:16" x14ac:dyDescent="0.25">
      <c r="A68" s="6" t="s">
        <v>30</v>
      </c>
      <c r="B68" s="6" t="s">
        <v>237</v>
      </c>
      <c r="C68" s="6" t="s">
        <v>70</v>
      </c>
      <c r="D68" s="6" t="s">
        <v>23</v>
      </c>
      <c r="E68" s="6" t="s">
        <v>26</v>
      </c>
      <c r="F68" s="6" t="s">
        <v>19</v>
      </c>
      <c r="G68" s="7">
        <v>21142</v>
      </c>
      <c r="H68" s="8">
        <f t="shared" si="6"/>
        <v>0.47366416489302116</v>
      </c>
      <c r="I68" s="6" t="s">
        <v>20</v>
      </c>
      <c r="J68" s="7">
        <v>23439</v>
      </c>
      <c r="K68" s="8">
        <f t="shared" si="7"/>
        <v>0.65073988728171239</v>
      </c>
      <c r="L68" s="6" t="s">
        <v>21</v>
      </c>
      <c r="M68" s="7">
        <v>44635</v>
      </c>
      <c r="N68" s="7">
        <v>36019</v>
      </c>
      <c r="O68" s="8">
        <f t="shared" si="8"/>
        <v>0.19303237369777082</v>
      </c>
      <c r="P68" s="6">
        <v>1996</v>
      </c>
    </row>
    <row r="69" spans="1:16" x14ac:dyDescent="0.25">
      <c r="A69" s="6" t="s">
        <v>27</v>
      </c>
      <c r="B69" s="6" t="s">
        <v>77</v>
      </c>
      <c r="C69" s="6" t="s">
        <v>65</v>
      </c>
      <c r="D69" s="6" t="s">
        <v>23</v>
      </c>
      <c r="E69" s="6" t="s">
        <v>26</v>
      </c>
      <c r="F69" s="6" t="s">
        <v>19</v>
      </c>
      <c r="G69" s="7">
        <v>24732</v>
      </c>
      <c r="H69" s="8">
        <f t="shared" si="6"/>
        <v>0.32411605902550256</v>
      </c>
      <c r="I69" s="6" t="s">
        <v>21</v>
      </c>
      <c r="J69" s="7">
        <v>31435</v>
      </c>
      <c r="K69" s="8">
        <f t="shared" si="7"/>
        <v>0.51317421966827736</v>
      </c>
      <c r="L69" s="6" t="s">
        <v>21</v>
      </c>
      <c r="M69" s="7">
        <v>76306</v>
      </c>
      <c r="N69" s="7">
        <v>61256</v>
      </c>
      <c r="O69" s="8">
        <f t="shared" si="8"/>
        <v>0.19723219668178124</v>
      </c>
      <c r="P69" s="6">
        <v>1996</v>
      </c>
    </row>
    <row r="70" spans="1:16" x14ac:dyDescent="0.25">
      <c r="A70" s="6" t="s">
        <v>30</v>
      </c>
      <c r="B70" s="6" t="s">
        <v>77</v>
      </c>
      <c r="C70" s="6" t="s">
        <v>68</v>
      </c>
      <c r="D70" s="6" t="s">
        <v>23</v>
      </c>
      <c r="E70" s="6" t="s">
        <v>26</v>
      </c>
      <c r="F70" s="6" t="s">
        <v>19</v>
      </c>
      <c r="G70" s="7">
        <v>68588</v>
      </c>
      <c r="H70" s="8">
        <f t="shared" si="6"/>
        <v>0.48415628419157875</v>
      </c>
      <c r="I70" s="6" t="s">
        <v>20</v>
      </c>
      <c r="J70" s="7">
        <v>75587</v>
      </c>
      <c r="K70" s="8">
        <f t="shared" si="7"/>
        <v>0.64458827943784969</v>
      </c>
      <c r="L70" s="6" t="s">
        <v>21</v>
      </c>
      <c r="M70" s="7">
        <v>141665</v>
      </c>
      <c r="N70" s="7">
        <v>117264</v>
      </c>
      <c r="O70" s="8">
        <f t="shared" si="8"/>
        <v>0.17224437934563935</v>
      </c>
      <c r="P70" s="6">
        <v>1996</v>
      </c>
    </row>
    <row r="71" spans="1:16" x14ac:dyDescent="0.25">
      <c r="A71" s="6" t="s">
        <v>15</v>
      </c>
      <c r="B71" s="6" t="s">
        <v>242</v>
      </c>
      <c r="C71" s="6" t="s">
        <v>52</v>
      </c>
      <c r="D71" s="6" t="s">
        <v>17</v>
      </c>
      <c r="E71" s="6" t="s">
        <v>26</v>
      </c>
      <c r="F71" s="6" t="s">
        <v>19</v>
      </c>
      <c r="G71" s="7">
        <v>7977</v>
      </c>
      <c r="H71" s="8">
        <f t="shared" si="6"/>
        <v>0.39454941141557026</v>
      </c>
      <c r="I71" s="6" t="s">
        <v>20</v>
      </c>
      <c r="J71" s="7">
        <v>9124</v>
      </c>
      <c r="K71" s="8">
        <f t="shared" si="7"/>
        <v>0.63862252397284247</v>
      </c>
      <c r="L71" s="6" t="s">
        <v>21</v>
      </c>
      <c r="M71" s="7">
        <v>20218</v>
      </c>
      <c r="N71" s="7">
        <v>14287</v>
      </c>
      <c r="O71" s="8">
        <f t="shared" si="8"/>
        <v>0.29335245820555939</v>
      </c>
      <c r="P71" s="6">
        <v>1996</v>
      </c>
    </row>
    <row r="72" spans="1:16" x14ac:dyDescent="0.25">
      <c r="A72" s="6" t="s">
        <v>38</v>
      </c>
      <c r="B72" s="6" t="s">
        <v>242</v>
      </c>
      <c r="C72" s="6" t="s">
        <v>117</v>
      </c>
      <c r="D72" s="6" t="s">
        <v>17</v>
      </c>
      <c r="E72" s="6" t="s">
        <v>26</v>
      </c>
      <c r="F72" s="6" t="s">
        <v>19</v>
      </c>
      <c r="G72" s="7">
        <v>15293</v>
      </c>
      <c r="H72" s="8">
        <f t="shared" si="6"/>
        <v>0.26961320122703714</v>
      </c>
      <c r="I72" s="6" t="s">
        <v>20</v>
      </c>
      <c r="J72" s="7">
        <v>23947</v>
      </c>
      <c r="K72" s="8">
        <f t="shared" si="7"/>
        <v>0.56460131088791432</v>
      </c>
      <c r="L72" s="6" t="s">
        <v>21</v>
      </c>
      <c r="M72" s="7">
        <v>56722</v>
      </c>
      <c r="N72" s="7">
        <v>42414</v>
      </c>
      <c r="O72" s="8">
        <f t="shared" si="8"/>
        <v>0.25224780508444694</v>
      </c>
      <c r="P72" s="6">
        <v>1996</v>
      </c>
    </row>
    <row r="73" spans="1:16" x14ac:dyDescent="0.25">
      <c r="A73" s="6" t="s">
        <v>41</v>
      </c>
      <c r="B73" s="6" t="s">
        <v>151</v>
      </c>
      <c r="C73" s="6" t="s">
        <v>134</v>
      </c>
      <c r="D73" s="6" t="s">
        <v>23</v>
      </c>
      <c r="E73" s="6" t="s">
        <v>26</v>
      </c>
      <c r="F73" s="6" t="s">
        <v>19</v>
      </c>
      <c r="G73" s="7">
        <v>12327</v>
      </c>
      <c r="H73" s="8">
        <f t="shared" ref="H73:H82" si="9">G73/M73</f>
        <v>0.23397995596386001</v>
      </c>
      <c r="I73" s="6" t="s">
        <v>21</v>
      </c>
      <c r="J73" s="7">
        <v>16285</v>
      </c>
      <c r="K73" s="8">
        <f t="shared" ref="K73:K82" si="10">J73/N73</f>
        <v>0.52274259300869896</v>
      </c>
      <c r="L73" s="6" t="s">
        <v>21</v>
      </c>
      <c r="M73" s="7">
        <v>52684</v>
      </c>
      <c r="N73" s="7">
        <v>31153</v>
      </c>
      <c r="O73" s="8">
        <f t="shared" ref="O73:O82" si="11">(M73-N73)/M73</f>
        <v>0.40868195277503605</v>
      </c>
      <c r="P73" s="6">
        <v>1996</v>
      </c>
    </row>
    <row r="74" spans="1:16" x14ac:dyDescent="0.25">
      <c r="A74" s="6" t="s">
        <v>15</v>
      </c>
      <c r="B74" s="6" t="s">
        <v>36</v>
      </c>
      <c r="C74" s="6" t="s">
        <v>51</v>
      </c>
      <c r="D74" s="6" t="s">
        <v>17</v>
      </c>
      <c r="E74" s="6" t="s">
        <v>26</v>
      </c>
      <c r="F74" s="6" t="s">
        <v>19</v>
      </c>
      <c r="G74" s="7">
        <v>80694</v>
      </c>
      <c r="H74" s="8">
        <f t="shared" si="9"/>
        <v>0.37545539565332703</v>
      </c>
      <c r="I74" s="6" t="s">
        <v>20</v>
      </c>
      <c r="J74" s="7">
        <v>81622</v>
      </c>
      <c r="K74" s="8">
        <f t="shared" si="10"/>
        <v>0.59252430074118168</v>
      </c>
      <c r="L74" s="6" t="s">
        <v>21</v>
      </c>
      <c r="M74" s="7">
        <v>214923</v>
      </c>
      <c r="N74" s="7">
        <v>137753</v>
      </c>
      <c r="O74" s="8">
        <f t="shared" si="11"/>
        <v>0.3590588257189784</v>
      </c>
      <c r="P74" s="6">
        <v>1996</v>
      </c>
    </row>
    <row r="75" spans="1:16" x14ac:dyDescent="0.25">
      <c r="A75" s="6" t="s">
        <v>30</v>
      </c>
      <c r="B75" s="6" t="s">
        <v>54</v>
      </c>
      <c r="C75" s="6" t="s">
        <v>74</v>
      </c>
      <c r="D75" s="6" t="s">
        <v>17</v>
      </c>
      <c r="E75" s="6" t="s">
        <v>26</v>
      </c>
      <c r="F75" s="6" t="s">
        <v>19</v>
      </c>
      <c r="G75" s="7">
        <v>12114</v>
      </c>
      <c r="H75" s="8">
        <f t="shared" si="9"/>
        <v>0.30594772067180198</v>
      </c>
      <c r="I75" s="6" t="s">
        <v>21</v>
      </c>
      <c r="J75" s="7">
        <v>18713</v>
      </c>
      <c r="K75" s="8">
        <f t="shared" si="10"/>
        <v>0.54436234582266696</v>
      </c>
      <c r="L75" s="6" t="s">
        <v>21</v>
      </c>
      <c r="M75" s="7">
        <v>39595</v>
      </c>
      <c r="N75" s="7">
        <v>34376</v>
      </c>
      <c r="O75" s="8">
        <f t="shared" si="11"/>
        <v>0.13180957191564591</v>
      </c>
      <c r="P75" s="6">
        <v>1994</v>
      </c>
    </row>
    <row r="76" spans="1:16" x14ac:dyDescent="0.25">
      <c r="A76" s="6" t="s">
        <v>38</v>
      </c>
      <c r="B76" s="6" t="s">
        <v>54</v>
      </c>
      <c r="C76" s="6" t="s">
        <v>120</v>
      </c>
      <c r="D76" s="6" t="s">
        <v>17</v>
      </c>
      <c r="E76" s="6" t="s">
        <v>26</v>
      </c>
      <c r="F76" s="6" t="s">
        <v>19</v>
      </c>
      <c r="G76" s="7">
        <v>7156</v>
      </c>
      <c r="H76" s="8">
        <f t="shared" si="9"/>
        <v>0.2662103344369629</v>
      </c>
      <c r="I76" s="6" t="s">
        <v>20</v>
      </c>
      <c r="J76" s="7">
        <v>11905</v>
      </c>
      <c r="K76" s="8">
        <f t="shared" si="10"/>
        <v>0.53071504992867335</v>
      </c>
      <c r="L76" s="6" t="s">
        <v>21</v>
      </c>
      <c r="M76" s="7">
        <v>26881</v>
      </c>
      <c r="N76" s="7">
        <v>22432</v>
      </c>
      <c r="O76" s="8">
        <f t="shared" si="11"/>
        <v>0.16550723559391392</v>
      </c>
      <c r="P76" s="6">
        <v>1994</v>
      </c>
    </row>
    <row r="77" spans="1:16" x14ac:dyDescent="0.25">
      <c r="A77" s="6" t="s">
        <v>45</v>
      </c>
      <c r="B77" s="6" t="s">
        <v>54</v>
      </c>
      <c r="C77" s="6" t="s">
        <v>163</v>
      </c>
      <c r="D77" s="6" t="s">
        <v>17</v>
      </c>
      <c r="E77" s="6" t="s">
        <v>26</v>
      </c>
      <c r="F77" s="6" t="s">
        <v>19</v>
      </c>
      <c r="G77" s="7">
        <v>10568</v>
      </c>
      <c r="H77" s="8">
        <f t="shared" si="9"/>
        <v>0.19050709354100193</v>
      </c>
      <c r="I77" s="6" t="s">
        <v>21</v>
      </c>
      <c r="J77" s="7">
        <v>30304</v>
      </c>
      <c r="K77" s="8">
        <f t="shared" si="10"/>
        <v>0.52046371833404892</v>
      </c>
      <c r="L77" s="6" t="s">
        <v>21</v>
      </c>
      <c r="M77" s="7">
        <v>55473</v>
      </c>
      <c r="N77" s="7">
        <v>58225</v>
      </c>
      <c r="O77" s="8">
        <f t="shared" si="11"/>
        <v>-4.960972004398536E-2</v>
      </c>
      <c r="P77" s="6">
        <v>1994</v>
      </c>
    </row>
    <row r="78" spans="1:16" x14ac:dyDescent="0.25">
      <c r="A78" s="6" t="s">
        <v>76</v>
      </c>
      <c r="B78" s="6" t="s">
        <v>240</v>
      </c>
      <c r="C78" s="6" t="s">
        <v>228</v>
      </c>
      <c r="D78" s="6" t="s">
        <v>17</v>
      </c>
      <c r="E78" s="6" t="s">
        <v>26</v>
      </c>
      <c r="F78" s="6" t="s">
        <v>19</v>
      </c>
      <c r="G78" s="7">
        <v>13238</v>
      </c>
      <c r="H78" s="8">
        <f t="shared" si="9"/>
        <v>0.37957334556715222</v>
      </c>
      <c r="I78" s="6" t="s">
        <v>21</v>
      </c>
      <c r="J78" s="7">
        <v>16048</v>
      </c>
      <c r="K78" s="8">
        <f t="shared" si="10"/>
        <v>0.50858845154338594</v>
      </c>
      <c r="L78" s="6" t="s">
        <v>21</v>
      </c>
      <c r="M78" s="7">
        <v>34876</v>
      </c>
      <c r="N78" s="7">
        <v>31554</v>
      </c>
      <c r="O78" s="8">
        <f t="shared" si="11"/>
        <v>9.5251749053790566E-2</v>
      </c>
      <c r="P78" s="6">
        <v>1994</v>
      </c>
    </row>
    <row r="79" spans="1:16" x14ac:dyDescent="0.25">
      <c r="A79" s="6" t="s">
        <v>30</v>
      </c>
      <c r="B79" s="6" t="s">
        <v>178</v>
      </c>
      <c r="C79" s="6" t="s">
        <v>75</v>
      </c>
      <c r="D79" s="6" t="s">
        <v>17</v>
      </c>
      <c r="E79" s="6" t="s">
        <v>26</v>
      </c>
      <c r="F79" s="6" t="s">
        <v>19</v>
      </c>
      <c r="G79" s="7">
        <v>13969</v>
      </c>
      <c r="H79" s="8">
        <f t="shared" si="9"/>
        <v>0.23794436779259714</v>
      </c>
      <c r="I79" s="6" t="s">
        <v>20</v>
      </c>
      <c r="J79" s="7">
        <v>18739</v>
      </c>
      <c r="K79" s="8">
        <f t="shared" si="10"/>
        <v>0.54198120028922636</v>
      </c>
      <c r="L79" s="6" t="s">
        <v>21</v>
      </c>
      <c r="M79" s="7">
        <v>58707</v>
      </c>
      <c r="N79" s="7">
        <v>34575</v>
      </c>
      <c r="O79" s="8">
        <f t="shared" si="11"/>
        <v>0.41105830650518677</v>
      </c>
      <c r="P79" s="6">
        <v>1994</v>
      </c>
    </row>
    <row r="80" spans="1:16" x14ac:dyDescent="0.25">
      <c r="A80" s="6" t="s">
        <v>47</v>
      </c>
      <c r="B80" s="6" t="s">
        <v>180</v>
      </c>
      <c r="C80" s="6" t="s">
        <v>224</v>
      </c>
      <c r="D80" s="6" t="s">
        <v>23</v>
      </c>
      <c r="E80" s="6" t="s">
        <v>26</v>
      </c>
      <c r="F80" s="6" t="s">
        <v>19</v>
      </c>
      <c r="G80" s="7">
        <v>6778</v>
      </c>
      <c r="H80" s="8">
        <f t="shared" si="9"/>
        <v>0.26124494122181535</v>
      </c>
      <c r="I80" s="6" t="s">
        <v>21</v>
      </c>
      <c r="J80" s="7">
        <v>11812</v>
      </c>
      <c r="K80" s="8">
        <f t="shared" si="10"/>
        <v>0.63862456747404839</v>
      </c>
      <c r="L80" s="6" t="s">
        <v>21</v>
      </c>
      <c r="M80" s="7">
        <v>25945</v>
      </c>
      <c r="N80" s="7">
        <v>18496</v>
      </c>
      <c r="O80" s="8">
        <f t="shared" si="11"/>
        <v>0.2871073424551937</v>
      </c>
      <c r="P80" s="6">
        <v>1994</v>
      </c>
    </row>
    <row r="81" spans="1:16" x14ac:dyDescent="0.25">
      <c r="A81" s="6" t="s">
        <v>43</v>
      </c>
      <c r="B81" s="6" t="s">
        <v>56</v>
      </c>
      <c r="C81" s="6" t="s">
        <v>150</v>
      </c>
      <c r="D81" s="6" t="s">
        <v>17</v>
      </c>
      <c r="E81" s="6" t="s">
        <v>26</v>
      </c>
      <c r="F81" s="6" t="s">
        <v>24</v>
      </c>
      <c r="G81" s="7">
        <v>12489</v>
      </c>
      <c r="H81" s="8">
        <f t="shared" si="9"/>
        <v>0.48745169977752623</v>
      </c>
      <c r="I81" s="6" t="s">
        <v>20</v>
      </c>
      <c r="J81" s="7">
        <v>11258</v>
      </c>
      <c r="K81" s="8">
        <f t="shared" si="10"/>
        <v>0.51739510087779772</v>
      </c>
      <c r="L81" s="6" t="s">
        <v>21</v>
      </c>
      <c r="M81" s="7">
        <v>25621</v>
      </c>
      <c r="N81" s="7">
        <v>21759</v>
      </c>
      <c r="O81" s="8">
        <f t="shared" si="11"/>
        <v>0.15073572460091331</v>
      </c>
      <c r="P81" s="6">
        <v>1994</v>
      </c>
    </row>
    <row r="82" spans="1:16" x14ac:dyDescent="0.25">
      <c r="A82" s="6" t="s">
        <v>41</v>
      </c>
      <c r="B82" s="6" t="s">
        <v>79</v>
      </c>
      <c r="C82" s="6" t="s">
        <v>137</v>
      </c>
      <c r="D82" s="6" t="s">
        <v>17</v>
      </c>
      <c r="E82" s="6" t="s">
        <v>18</v>
      </c>
      <c r="F82" s="6" t="s">
        <v>19</v>
      </c>
      <c r="G82" s="7">
        <v>12173</v>
      </c>
      <c r="H82" s="8">
        <f t="shared" si="9"/>
        <v>0.34471724294169287</v>
      </c>
      <c r="I82" s="6" t="s">
        <v>20</v>
      </c>
      <c r="J82" s="7">
        <v>17713</v>
      </c>
      <c r="K82" s="8">
        <f t="shared" si="10"/>
        <v>0.68150513639336696</v>
      </c>
      <c r="L82" s="6" t="s">
        <v>21</v>
      </c>
      <c r="M82" s="7">
        <v>35313</v>
      </c>
      <c r="N82" s="7">
        <v>25991</v>
      </c>
      <c r="O82" s="8">
        <f t="shared" si="11"/>
        <v>0.26398210290827739</v>
      </c>
      <c r="P82" s="6">
        <v>1994</v>
      </c>
    </row>
  </sheetData>
  <autoFilter ref="A1:P82">
    <sortState ref="A2:P75">
      <sortCondition descending="1" ref="P1:P75"/>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
  <sheetViews>
    <sheetView tabSelected="1" workbookViewId="0">
      <selection activeCell="C10" sqref="C10"/>
    </sheetView>
  </sheetViews>
  <sheetFormatPr defaultRowHeight="15" x14ac:dyDescent="0.25"/>
  <cols>
    <col min="3" max="3" width="12.5703125" customWidth="1"/>
  </cols>
  <sheetData>
    <row r="1" spans="1:40" s="24" customFormat="1" ht="51" x14ac:dyDescent="0.2">
      <c r="A1" s="21" t="s">
        <v>0</v>
      </c>
      <c r="B1" s="21" t="s">
        <v>1</v>
      </c>
      <c r="C1" s="21" t="s">
        <v>2</v>
      </c>
      <c r="D1" s="22" t="s">
        <v>3</v>
      </c>
      <c r="E1" s="23" t="s">
        <v>4</v>
      </c>
      <c r="F1" s="23" t="s">
        <v>5</v>
      </c>
      <c r="G1" s="21" t="s">
        <v>6</v>
      </c>
      <c r="H1" s="21" t="s">
        <v>7</v>
      </c>
      <c r="I1" s="21" t="s">
        <v>8</v>
      </c>
      <c r="J1" s="21" t="s">
        <v>9</v>
      </c>
      <c r="K1" s="21" t="s">
        <v>10</v>
      </c>
      <c r="L1" s="21" t="s">
        <v>11</v>
      </c>
      <c r="M1" s="21" t="s">
        <v>12</v>
      </c>
      <c r="N1" s="21" t="s">
        <v>13</v>
      </c>
      <c r="O1" s="21" t="s">
        <v>14</v>
      </c>
      <c r="Q1" s="21"/>
      <c r="R1" s="25"/>
      <c r="S1" s="25"/>
      <c r="T1" s="25"/>
      <c r="U1" s="25"/>
      <c r="V1" s="21"/>
      <c r="W1" s="25"/>
      <c r="X1" s="25"/>
      <c r="Y1" s="25"/>
      <c r="Z1" s="26"/>
      <c r="AA1" s="27"/>
      <c r="AB1" s="28"/>
      <c r="AC1" s="28"/>
      <c r="AD1" s="28"/>
    </row>
    <row r="2" spans="1:40" s="32" customFormat="1" x14ac:dyDescent="0.25">
      <c r="A2" s="29" t="s">
        <v>100</v>
      </c>
      <c r="B2" s="29" t="s">
        <v>39</v>
      </c>
      <c r="C2" s="29" t="s">
        <v>101</v>
      </c>
      <c r="D2" s="29" t="s">
        <v>17</v>
      </c>
      <c r="E2" s="29" t="s">
        <v>26</v>
      </c>
      <c r="F2" s="29" t="s">
        <v>29</v>
      </c>
      <c r="G2" s="30">
        <v>16799</v>
      </c>
      <c r="H2" s="29" t="s">
        <v>102</v>
      </c>
      <c r="I2" s="29" t="s">
        <v>20</v>
      </c>
      <c r="J2" s="30">
        <v>19338</v>
      </c>
      <c r="K2" s="29" t="s">
        <v>103</v>
      </c>
      <c r="L2" s="29" t="s">
        <v>21</v>
      </c>
      <c r="M2" s="30">
        <v>34750</v>
      </c>
      <c r="N2" s="30">
        <v>33296</v>
      </c>
      <c r="O2" s="31" t="e">
        <f>($M$74-$N$74)/$M$74</f>
        <v>#DIV/0!</v>
      </c>
      <c r="P2" s="32">
        <v>2008</v>
      </c>
      <c r="Z2" s="33"/>
      <c r="AB2" s="34"/>
      <c r="AC2" s="34"/>
      <c r="AD2" s="34"/>
      <c r="AL2" s="35"/>
    </row>
    <row r="3" spans="1:40" s="32" customFormat="1" x14ac:dyDescent="0.25">
      <c r="A3" s="29" t="s">
        <v>100</v>
      </c>
      <c r="B3" s="29" t="s">
        <v>90</v>
      </c>
      <c r="C3" s="29" t="s">
        <v>104</v>
      </c>
      <c r="D3" s="29" t="s">
        <v>17</v>
      </c>
      <c r="E3" s="29" t="s">
        <v>26</v>
      </c>
      <c r="F3" s="29" t="s">
        <v>29</v>
      </c>
      <c r="G3" s="30">
        <v>14900</v>
      </c>
      <c r="H3" s="29" t="s">
        <v>105</v>
      </c>
      <c r="I3" s="29" t="s">
        <v>20</v>
      </c>
      <c r="J3" s="30">
        <v>15179</v>
      </c>
      <c r="K3" s="29" t="s">
        <v>106</v>
      </c>
      <c r="L3" s="29" t="s">
        <v>20</v>
      </c>
      <c r="M3" s="30">
        <v>29875</v>
      </c>
      <c r="N3" s="30">
        <v>24506</v>
      </c>
      <c r="O3" s="31" t="e">
        <f>($M$75-$N$75)/$M$75</f>
        <v>#DIV/0!</v>
      </c>
      <c r="P3" s="32">
        <v>2008</v>
      </c>
      <c r="Z3" s="33"/>
      <c r="AB3" s="34"/>
      <c r="AC3" s="34"/>
      <c r="AD3" s="34"/>
      <c r="AN3" s="35"/>
    </row>
    <row r="4" spans="1:40" s="32" customFormat="1" x14ac:dyDescent="0.25">
      <c r="A4" s="29" t="s">
        <v>100</v>
      </c>
      <c r="B4" s="29" t="s">
        <v>90</v>
      </c>
      <c r="C4" s="29" t="s">
        <v>107</v>
      </c>
      <c r="D4" s="29" t="s">
        <v>23</v>
      </c>
      <c r="E4" s="29" t="s">
        <v>26</v>
      </c>
      <c r="F4" s="29" t="s">
        <v>29</v>
      </c>
      <c r="G4" s="30">
        <v>16636</v>
      </c>
      <c r="H4" s="36">
        <v>0.3493</v>
      </c>
      <c r="I4" s="29" t="s">
        <v>20</v>
      </c>
      <c r="J4" s="30">
        <v>19806</v>
      </c>
      <c r="K4" s="36">
        <v>0.56799999999999995</v>
      </c>
      <c r="L4" s="29" t="s">
        <v>21</v>
      </c>
      <c r="M4" s="30">
        <v>47632</v>
      </c>
      <c r="N4" s="30">
        <v>34874</v>
      </c>
      <c r="O4" s="31" t="e">
        <f>($M$76-$N$76)/$M$76</f>
        <v>#DIV/0!</v>
      </c>
      <c r="P4" s="32">
        <v>2008</v>
      </c>
      <c r="Z4" s="33"/>
      <c r="AB4" s="34"/>
      <c r="AC4" s="34"/>
      <c r="AD4" s="34"/>
      <c r="AN4" s="35"/>
    </row>
    <row r="5" spans="1:40" s="32" customFormat="1" x14ac:dyDescent="0.25">
      <c r="A5" s="32" t="s">
        <v>247</v>
      </c>
      <c r="D5" s="37"/>
      <c r="G5" s="33"/>
      <c r="N5" s="38"/>
      <c r="R5" s="39"/>
      <c r="S5" s="40"/>
      <c r="Z5" s="33"/>
      <c r="AB5" s="34"/>
      <c r="AC5" s="34"/>
      <c r="AD5" s="34"/>
    </row>
    <row r="6" spans="1:40" s="32" customFormat="1" x14ac:dyDescent="0.25">
      <c r="A6" s="32" t="s">
        <v>248</v>
      </c>
      <c r="D6" s="37"/>
      <c r="G6" s="33"/>
      <c r="R6" s="39"/>
      <c r="S6" s="40"/>
      <c r="Z6" s="33"/>
      <c r="AB6" s="34"/>
      <c r="AC6" s="34"/>
      <c r="AD6" s="34"/>
      <c r="AN6" s="35"/>
    </row>
    <row r="7" spans="1:40" x14ac:dyDescent="0.25">
      <c r="A7" t="s">
        <v>249</v>
      </c>
    </row>
  </sheetData>
  <conditionalFormatting sqref="I1">
    <cfRule type="cellIs" dxfId="11" priority="12" operator="equal">
      <formula>$I$36</formula>
    </cfRule>
  </conditionalFormatting>
  <conditionalFormatting sqref="L1">
    <cfRule type="cellIs" dxfId="10" priority="11" operator="equal">
      <formula>$L$33</formula>
    </cfRule>
  </conditionalFormatting>
  <conditionalFormatting sqref="O1">
    <cfRule type="cellIs" dxfId="9" priority="10" operator="lessThan">
      <formula>0</formula>
    </cfRule>
  </conditionalFormatting>
  <conditionalFormatting sqref="I2:I4">
    <cfRule type="cellIs" dxfId="8" priority="9" operator="equal">
      <formula>$I$36</formula>
    </cfRule>
  </conditionalFormatting>
  <conditionalFormatting sqref="L2:L4">
    <cfRule type="cellIs" dxfId="7" priority="8" operator="equal">
      <formula>$L$33</formula>
    </cfRule>
  </conditionalFormatting>
  <conditionalFormatting sqref="O2:O4">
    <cfRule type="cellIs" dxfId="6" priority="7" operator="lessThan">
      <formula>0</formula>
    </cfRule>
  </conditionalFormatting>
  <conditionalFormatting sqref="I5">
    <cfRule type="cellIs" dxfId="5" priority="6" operator="equal">
      <formula>$I$36</formula>
    </cfRule>
  </conditionalFormatting>
  <conditionalFormatting sqref="L5">
    <cfRule type="cellIs" dxfId="4" priority="5" operator="equal">
      <formula>$L$33</formula>
    </cfRule>
  </conditionalFormatting>
  <conditionalFormatting sqref="O5">
    <cfRule type="cellIs" dxfId="3" priority="4" operator="lessThan">
      <formula>0</formula>
    </cfRule>
  </conditionalFormatting>
  <conditionalFormatting sqref="I6">
    <cfRule type="cellIs" dxfId="2" priority="3" operator="equal">
      <formula>$I$36</formula>
    </cfRule>
  </conditionalFormatting>
  <conditionalFormatting sqref="L6">
    <cfRule type="cellIs" dxfId="1" priority="2" operator="equal">
      <formula>$L$33</formula>
    </cfRule>
  </conditionalFormatting>
  <conditionalFormatting sqref="O6">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Basic (by state)</vt:lpstr>
      <vt:lpstr>Basic (by year)</vt:lpstr>
      <vt:lpstr>Basic (by party)</vt:lpstr>
      <vt:lpstr>Basic (by chamber)</vt:lpstr>
      <vt:lpstr>Primary Runoff Gap</vt:lpstr>
      <vt:lpstr>Comeback</vt:lpstr>
      <vt:lpstr>General Election Losers</vt:lpstr>
      <vt:lpstr>General Election Winners</vt:lpstr>
      <vt:lpstr>SpecialElectionsExcluded</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Levien</dc:creator>
  <cp:lastModifiedBy>Austin</cp:lastModifiedBy>
  <dcterms:created xsi:type="dcterms:W3CDTF">2014-03-18T14:16:54Z</dcterms:created>
  <dcterms:modified xsi:type="dcterms:W3CDTF">2014-11-14T18:19:13Z</dcterms:modified>
</cp:coreProperties>
</file>