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AIRVOTETPMDUS\FairVote\Staff\Claire Daviss\Representation 2020\"/>
    </mc:Choice>
  </mc:AlternateContent>
  <bookViews>
    <workbookView xWindow="0" yWindow="0" windowWidth="20490" windowHeight="7755" activeTab="1"/>
  </bookViews>
  <sheets>
    <sheet name="Notes" sheetId="2" r:id="rId1"/>
    <sheet name="U.S. House" sheetId="1" r:id="rId2"/>
    <sheet name="U.S. Delegate" sheetId="7" r:id="rId3"/>
    <sheet name="U.S. Senate" sheetId="8" r:id="rId4"/>
    <sheet name="State Attorney Generals" sheetId="3" r:id="rId5"/>
    <sheet name="Governors" sheetId="4" r:id="rId6"/>
    <sheet name="Lt. Governors" sheetId="6" r:id="rId7"/>
    <sheet name="Other Offices" sheetId="5" r:id="rId8"/>
    <sheet name="U.S. House Lost Pri." sheetId="9" r:id="rId9"/>
  </sheets>
  <definedNames>
    <definedName name="_xlnm._FilterDatabase" localSheetId="5" hidden="1">Governors!$A$1:$G$1</definedName>
    <definedName name="_xlnm._FilterDatabase" localSheetId="6" hidden="1">'Lt. Governors'!$A$1:$G$1</definedName>
    <definedName name="_xlnm._FilterDatabase" localSheetId="7" hidden="1">'Other Offices'!$A$1:$F$1</definedName>
    <definedName name="_xlnm._FilterDatabase" localSheetId="4" hidden="1">'State Attorney Generals'!$A$1:$G$16</definedName>
    <definedName name="_xlnm._FilterDatabase" localSheetId="2" hidden="1">'U.S. Delegate'!$A$1:$H$1</definedName>
    <definedName name="_xlnm._FilterDatabase" localSheetId="1" hidden="1">'U.S. House'!$A$13:$Z$13</definedName>
    <definedName name="_xlnm._FilterDatabase" localSheetId="3" hidden="1">'U.S. Senate'!$A$1:$G$1</definedName>
    <definedName name="ar" localSheetId="1">Governors!$A$6</definedName>
    <definedName name="az" localSheetId="1">'State Attorney Generals'!$A$9</definedName>
    <definedName name="ca" localSheetId="1">Governors!$A$16</definedName>
    <definedName name="co" localSheetId="1">'Lt. Governors'!$A$33</definedName>
    <definedName name="ct" localSheetId="1">'Lt. Governors'!$A$40</definedName>
    <definedName name="dc" localSheetId="1">'Other Offices'!$A$14</definedName>
    <definedName name="de" localSheetId="1">'Other Offices'!$A$16</definedName>
    <definedName name="fl" localSheetId="1">'Other Offices'!$A$20</definedName>
    <definedName name="ga" localSheetId="1">'Other Offices'!$A$41</definedName>
    <definedName name="gu" localSheetId="1">'Other Offices'!$A$63</definedName>
    <definedName name="hi" localSheetId="1">'Other Offices'!$A$66</definedName>
    <definedName name="ia" localSheetId="1">'Other Offices'!$A$80</definedName>
    <definedName name="id" localSheetId="1">'Other Offices'!$A$73</definedName>
    <definedName name="il" localSheetId="1">'U.S. Delegate'!$A$5</definedName>
    <definedName name="in" localSheetId="1">'U.S. House Lost Pri.'!$A$21</definedName>
    <definedName name="ks" localSheetId="1">'U.S. House Lost Pri.'!$A$32</definedName>
    <definedName name="ky" localSheetId="1">'U.S. House Lost Pri.'!$A$42</definedName>
    <definedName name="la" localSheetId="1">'U.S. House Lost Pri.'!$A$46</definedName>
    <definedName name="ma" localSheetId="1">'U.S. House Lost Pri.'!$A$68</definedName>
    <definedName name="md" localSheetId="1">'U.S. House Lost Pri.'!$A$56</definedName>
    <definedName name="me" localSheetId="1">'U.S. House Lost Pri.'!$A$51</definedName>
    <definedName name="mi" localSheetId="1">'U.S. House Lost Pri.'!$A$79</definedName>
    <definedName name="mn" localSheetId="1">'U.S. House Lost Pri.'!$A$90</definedName>
    <definedName name="mo" localSheetId="1">'U.S. House'!$A$26</definedName>
    <definedName name="ms" localSheetId="1">'U.S. House'!$A$24</definedName>
    <definedName name="mt" localSheetId="1">'U.S. House'!$A$33</definedName>
    <definedName name="nc" localSheetId="1">'U.S. House'!$A$97</definedName>
    <definedName name="nd" localSheetId="1">'U.S. House'!$A$108</definedName>
    <definedName name="ne" localSheetId="1">'U.S. House'!$A$37</definedName>
    <definedName name="nh" localSheetId="1">'U.S. House'!$A$53</definedName>
    <definedName name="nj" localSheetId="1">'U.S. House'!$A$60</definedName>
    <definedName name="nm" localSheetId="1">'U.S. House'!$A$71</definedName>
    <definedName name="nv" localSheetId="1">'U.S. House'!$A$43</definedName>
    <definedName name="ny" localSheetId="1">'U.S. House'!$A$80</definedName>
    <definedName name="oh" localSheetId="1">'U.S. House'!$A$112</definedName>
    <definedName name="ok" localSheetId="1">'U.S. House'!$A$122</definedName>
    <definedName name="or" localSheetId="1">'U.S. House'!$A$133</definedName>
    <definedName name="pa" localSheetId="1">'U.S. House'!$A$142</definedName>
    <definedName name="ri" localSheetId="1">'U.S. House'!$A$155</definedName>
    <definedName name="sc" localSheetId="1">'U.S. House'!$A$160</definedName>
    <definedName name="sd" localSheetId="1">'U.S. Senate'!$A$3</definedName>
    <definedName name="tn" localSheetId="1">'U.S. Senate'!$A$13</definedName>
    <definedName name="tx" localSheetId="1">'U.S. Senate'!$A$20</definedName>
    <definedName name="ut" localSheetId="1">'U.S. House'!#REF!</definedName>
    <definedName name="va" localSheetId="1">'U.S. House'!#REF!</definedName>
    <definedName name="vi" localSheetId="1">'U.S. House'!#REF!</definedName>
    <definedName name="vt" localSheetId="1">'U.S. House'!#REF!</definedName>
    <definedName name="wa" localSheetId="1">'U.S. House'!#REF!</definedName>
    <definedName name="wi" localSheetId="1">'U.S. House'!#REF!</definedName>
    <definedName name="wv" localSheetId="1">'U.S. House'!#REF!</definedName>
    <definedName name="wy" localSheetId="1">'U.S. House'!#REF!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" l="1"/>
  <c r="P3" i="1"/>
  <c r="H4" i="1"/>
  <c r="H11" i="1"/>
  <c r="H10" i="1"/>
  <c r="H9" i="1"/>
  <c r="R9" i="1"/>
  <c r="X11" i="1"/>
  <c r="W11" i="1"/>
  <c r="V11" i="1"/>
  <c r="P9" i="1" l="1"/>
  <c r="L9" i="1"/>
  <c r="I15" i="1"/>
  <c r="I19" i="1"/>
  <c r="I20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6" i="1"/>
  <c r="I48" i="1"/>
  <c r="I49" i="1"/>
  <c r="I56" i="1"/>
  <c r="I57" i="1"/>
  <c r="I58" i="1"/>
  <c r="I59" i="1"/>
  <c r="I60" i="1"/>
  <c r="I61" i="1"/>
  <c r="I62" i="1"/>
  <c r="I70" i="1"/>
  <c r="I71" i="1"/>
  <c r="I72" i="1"/>
  <c r="I73" i="1"/>
  <c r="I76" i="1"/>
  <c r="I77" i="1"/>
  <c r="I80" i="1"/>
  <c r="I83" i="1"/>
  <c r="I86" i="1"/>
  <c r="I87" i="1"/>
  <c r="I90" i="1"/>
  <c r="I96" i="1"/>
  <c r="I99" i="1"/>
  <c r="I100" i="1"/>
  <c r="I102" i="1"/>
  <c r="I103" i="1"/>
  <c r="I107" i="1"/>
  <c r="I108" i="1"/>
  <c r="I116" i="1"/>
  <c r="I120" i="1"/>
  <c r="I125" i="1"/>
  <c r="I126" i="1"/>
  <c r="I127" i="1"/>
  <c r="I128" i="1"/>
  <c r="I135" i="1"/>
  <c r="I136" i="1"/>
  <c r="I137" i="1"/>
  <c r="I140" i="1"/>
  <c r="I149" i="1"/>
  <c r="I153" i="1"/>
  <c r="I154" i="1"/>
  <c r="I158" i="1"/>
  <c r="I159" i="1"/>
  <c r="I160" i="1"/>
  <c r="I168" i="1"/>
  <c r="I169" i="1"/>
  <c r="I170" i="1"/>
  <c r="I172" i="1"/>
  <c r="I173" i="1"/>
  <c r="I42" i="1"/>
  <c r="I84" i="1"/>
  <c r="I129" i="1"/>
  <c r="I130" i="1"/>
  <c r="I14" i="1"/>
  <c r="J9" i="1"/>
  <c r="I9" i="1"/>
  <c r="H5" i="1"/>
  <c r="H6" i="1"/>
  <c r="H7" i="1"/>
  <c r="R166" i="1"/>
  <c r="R163" i="1"/>
  <c r="R132" i="1"/>
  <c r="R131" i="1"/>
  <c r="R114" i="1"/>
  <c r="R113" i="1"/>
  <c r="R112" i="1"/>
  <c r="R105" i="1"/>
  <c r="R104" i="1"/>
  <c r="R93" i="1"/>
  <c r="R92" i="1"/>
  <c r="R91" i="1"/>
  <c r="R88" i="1"/>
  <c r="R64" i="1"/>
  <c r="R45" i="1"/>
  <c r="R44" i="1"/>
  <c r="R43" i="1"/>
  <c r="Q166" i="1"/>
  <c r="Q163" i="1"/>
  <c r="Q132" i="1"/>
  <c r="Q131" i="1"/>
  <c r="Q114" i="1"/>
  <c r="Q113" i="1"/>
  <c r="Q112" i="1"/>
  <c r="Q105" i="1"/>
  <c r="Q104" i="1"/>
  <c r="Q93" i="1"/>
  <c r="Q92" i="1"/>
  <c r="Q91" i="1"/>
  <c r="Q88" i="1"/>
  <c r="Q64" i="1"/>
  <c r="Q45" i="1"/>
  <c r="Q44" i="1"/>
  <c r="Q43" i="1"/>
  <c r="P166" i="1"/>
  <c r="P163" i="1"/>
  <c r="P132" i="1"/>
  <c r="P131" i="1"/>
  <c r="P114" i="1"/>
  <c r="P113" i="1"/>
  <c r="P112" i="1"/>
  <c r="P105" i="1"/>
  <c r="P104" i="1"/>
  <c r="P93" i="1"/>
  <c r="P92" i="1"/>
  <c r="P91" i="1"/>
  <c r="P88" i="1"/>
  <c r="P64" i="1"/>
  <c r="P45" i="1"/>
  <c r="P44" i="1"/>
  <c r="P43" i="1"/>
  <c r="N171" i="1"/>
  <c r="N167" i="1"/>
  <c r="N165" i="1"/>
  <c r="N164" i="1"/>
  <c r="N162" i="1"/>
  <c r="N161" i="1"/>
  <c r="N157" i="1"/>
  <c r="N156" i="1"/>
  <c r="N155" i="1"/>
  <c r="N152" i="1"/>
  <c r="N151" i="1"/>
  <c r="N150" i="1"/>
  <c r="N148" i="1"/>
  <c r="N147" i="1"/>
  <c r="N146" i="1"/>
  <c r="N145" i="1"/>
  <c r="N144" i="1"/>
  <c r="N143" i="1"/>
  <c r="N142" i="1"/>
  <c r="N141" i="1"/>
  <c r="N139" i="1"/>
  <c r="N138" i="1"/>
  <c r="N134" i="1"/>
  <c r="N133" i="1"/>
  <c r="N124" i="1"/>
  <c r="N123" i="1"/>
  <c r="N122" i="1"/>
  <c r="N121" i="1"/>
  <c r="N119" i="1"/>
  <c r="N118" i="1"/>
  <c r="N117" i="1"/>
  <c r="N115" i="1"/>
  <c r="N111" i="1"/>
  <c r="N110" i="1"/>
  <c r="N109" i="1"/>
  <c r="N106" i="1"/>
  <c r="N101" i="1"/>
  <c r="N98" i="1"/>
  <c r="N97" i="1"/>
  <c r="N95" i="1"/>
  <c r="N94" i="1"/>
  <c r="N89" i="1"/>
  <c r="N85" i="1"/>
  <c r="N82" i="1"/>
  <c r="N81" i="1"/>
  <c r="N79" i="1"/>
  <c r="N78" i="1"/>
  <c r="N75" i="1"/>
  <c r="N74" i="1"/>
  <c r="N69" i="1"/>
  <c r="N68" i="1"/>
  <c r="N67" i="1"/>
  <c r="N66" i="1"/>
  <c r="N65" i="1"/>
  <c r="N63" i="1"/>
  <c r="N55" i="1"/>
  <c r="N54" i="1"/>
  <c r="N53" i="1"/>
  <c r="N52" i="1"/>
  <c r="N51" i="1"/>
  <c r="N50" i="1"/>
  <c r="N47" i="1"/>
  <c r="N25" i="1"/>
  <c r="N24" i="1"/>
  <c r="N23" i="1"/>
  <c r="N22" i="1"/>
  <c r="N21" i="1"/>
  <c r="N18" i="1"/>
  <c r="N17" i="1"/>
  <c r="N16" i="1"/>
  <c r="M171" i="1"/>
  <c r="M167" i="1"/>
  <c r="M165" i="1"/>
  <c r="M164" i="1"/>
  <c r="M162" i="1"/>
  <c r="M161" i="1"/>
  <c r="M157" i="1"/>
  <c r="M156" i="1"/>
  <c r="M155" i="1"/>
  <c r="M152" i="1"/>
  <c r="M151" i="1"/>
  <c r="M150" i="1"/>
  <c r="M148" i="1"/>
  <c r="M147" i="1"/>
  <c r="M146" i="1"/>
  <c r="M145" i="1"/>
  <c r="M144" i="1"/>
  <c r="M143" i="1"/>
  <c r="M142" i="1"/>
  <c r="M141" i="1"/>
  <c r="M139" i="1"/>
  <c r="M138" i="1"/>
  <c r="M134" i="1"/>
  <c r="M133" i="1"/>
  <c r="M124" i="1"/>
  <c r="M123" i="1"/>
  <c r="M122" i="1"/>
  <c r="M121" i="1"/>
  <c r="M119" i="1"/>
  <c r="M118" i="1"/>
  <c r="M117" i="1"/>
  <c r="M115" i="1"/>
  <c r="M111" i="1"/>
  <c r="M110" i="1"/>
  <c r="M109" i="1"/>
  <c r="M106" i="1"/>
  <c r="M101" i="1"/>
  <c r="M98" i="1"/>
  <c r="M97" i="1"/>
  <c r="M95" i="1"/>
  <c r="M94" i="1"/>
  <c r="M89" i="1"/>
  <c r="M85" i="1"/>
  <c r="M82" i="1"/>
  <c r="M81" i="1"/>
  <c r="M79" i="1"/>
  <c r="M78" i="1"/>
  <c r="M75" i="1"/>
  <c r="M74" i="1"/>
  <c r="M69" i="1"/>
  <c r="M68" i="1"/>
  <c r="M67" i="1"/>
  <c r="M66" i="1"/>
  <c r="M65" i="1"/>
  <c r="M63" i="1"/>
  <c r="M55" i="1"/>
  <c r="M54" i="1"/>
  <c r="M53" i="1"/>
  <c r="M52" i="1"/>
  <c r="M51" i="1"/>
  <c r="M50" i="1"/>
  <c r="M47" i="1"/>
  <c r="M25" i="1"/>
  <c r="M24" i="1"/>
  <c r="M23" i="1"/>
  <c r="M22" i="1"/>
  <c r="M21" i="1"/>
  <c r="M18" i="1"/>
  <c r="M17" i="1"/>
  <c r="M16" i="1"/>
  <c r="K130" i="1"/>
  <c r="K129" i="1"/>
  <c r="K84" i="1"/>
  <c r="K42" i="1"/>
  <c r="L171" i="1"/>
  <c r="L167" i="1"/>
  <c r="L165" i="1"/>
  <c r="L164" i="1"/>
  <c r="L162" i="1"/>
  <c r="L161" i="1"/>
  <c r="L157" i="1"/>
  <c r="L156" i="1"/>
  <c r="L155" i="1"/>
  <c r="L152" i="1"/>
  <c r="L151" i="1"/>
  <c r="L150" i="1"/>
  <c r="L148" i="1"/>
  <c r="L147" i="1"/>
  <c r="L146" i="1"/>
  <c r="L145" i="1"/>
  <c r="L144" i="1"/>
  <c r="L143" i="1"/>
  <c r="L142" i="1"/>
  <c r="L141" i="1"/>
  <c r="L139" i="1"/>
  <c r="L138" i="1"/>
  <c r="L134" i="1"/>
  <c r="L133" i="1"/>
  <c r="L124" i="1"/>
  <c r="L123" i="1"/>
  <c r="L122" i="1"/>
  <c r="L121" i="1"/>
  <c r="L119" i="1"/>
  <c r="L118" i="1"/>
  <c r="L117" i="1"/>
  <c r="L115" i="1"/>
  <c r="L111" i="1"/>
  <c r="L110" i="1"/>
  <c r="L109" i="1"/>
  <c r="L106" i="1"/>
  <c r="L101" i="1"/>
  <c r="L98" i="1"/>
  <c r="L97" i="1"/>
  <c r="L95" i="1"/>
  <c r="L94" i="1"/>
  <c r="L89" i="1"/>
  <c r="L85" i="1"/>
  <c r="L82" i="1"/>
  <c r="L81" i="1"/>
  <c r="L79" i="1"/>
  <c r="L78" i="1"/>
  <c r="L75" i="1"/>
  <c r="L74" i="1"/>
  <c r="L69" i="1"/>
  <c r="L68" i="1"/>
  <c r="L67" i="1"/>
  <c r="L66" i="1"/>
  <c r="L65" i="1"/>
  <c r="L63" i="1"/>
  <c r="L55" i="1"/>
  <c r="L54" i="1"/>
  <c r="L53" i="1"/>
  <c r="L52" i="1"/>
  <c r="L51" i="1"/>
  <c r="L50" i="1"/>
  <c r="L47" i="1"/>
  <c r="L25" i="1"/>
  <c r="L24" i="1"/>
  <c r="L23" i="1"/>
  <c r="L22" i="1"/>
  <c r="L21" i="1"/>
  <c r="L18" i="1"/>
  <c r="L17" i="1"/>
  <c r="L16" i="1"/>
  <c r="K173" i="1"/>
  <c r="K172" i="1"/>
  <c r="K170" i="1"/>
  <c r="K169" i="1"/>
  <c r="K168" i="1"/>
  <c r="K160" i="1"/>
  <c r="K159" i="1"/>
  <c r="K158" i="1"/>
  <c r="K154" i="1"/>
  <c r="K153" i="1"/>
  <c r="K149" i="1"/>
  <c r="K140" i="1"/>
  <c r="K137" i="1"/>
  <c r="K136" i="1"/>
  <c r="K135" i="1"/>
  <c r="K128" i="1"/>
  <c r="K127" i="1"/>
  <c r="K126" i="1"/>
  <c r="K125" i="1"/>
  <c r="K120" i="1"/>
  <c r="K116" i="1"/>
  <c r="K108" i="1"/>
  <c r="K107" i="1"/>
  <c r="K103" i="1"/>
  <c r="K102" i="1"/>
  <c r="K100" i="1"/>
  <c r="K99" i="1"/>
  <c r="K96" i="1"/>
  <c r="K90" i="1"/>
  <c r="K87" i="1"/>
  <c r="K86" i="1"/>
  <c r="K83" i="1"/>
  <c r="K80" i="1"/>
  <c r="K77" i="1"/>
  <c r="K76" i="1"/>
  <c r="K73" i="1"/>
  <c r="K72" i="1"/>
  <c r="K71" i="1"/>
  <c r="K70" i="1"/>
  <c r="K62" i="1"/>
  <c r="K61" i="1"/>
  <c r="K60" i="1"/>
  <c r="K59" i="1"/>
  <c r="K58" i="1"/>
  <c r="K57" i="1"/>
  <c r="K56" i="1"/>
  <c r="K49" i="1"/>
  <c r="K48" i="1"/>
  <c r="K46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0" i="1"/>
  <c r="K19" i="1"/>
  <c r="K15" i="1"/>
  <c r="K14" i="1"/>
  <c r="J130" i="1"/>
  <c r="J129" i="1"/>
  <c r="J84" i="1"/>
  <c r="J42" i="1"/>
  <c r="J173" i="1"/>
  <c r="J172" i="1"/>
  <c r="J170" i="1"/>
  <c r="J169" i="1"/>
  <c r="J168" i="1"/>
  <c r="J160" i="1"/>
  <c r="J159" i="1"/>
  <c r="J158" i="1"/>
  <c r="J154" i="1"/>
  <c r="J153" i="1"/>
  <c r="J149" i="1"/>
  <c r="J140" i="1"/>
  <c r="J137" i="1"/>
  <c r="J136" i="1"/>
  <c r="J135" i="1"/>
  <c r="J128" i="1"/>
  <c r="J127" i="1"/>
  <c r="J126" i="1"/>
  <c r="J125" i="1"/>
  <c r="J120" i="1"/>
  <c r="J116" i="1"/>
  <c r="J108" i="1"/>
  <c r="J107" i="1"/>
  <c r="J103" i="1"/>
  <c r="J102" i="1"/>
  <c r="J100" i="1"/>
  <c r="J99" i="1"/>
  <c r="J96" i="1"/>
  <c r="J90" i="1"/>
  <c r="J87" i="1"/>
  <c r="J86" i="1"/>
  <c r="J83" i="1"/>
  <c r="J80" i="1"/>
  <c r="J77" i="1"/>
  <c r="J76" i="1"/>
  <c r="J73" i="1"/>
  <c r="J72" i="1"/>
  <c r="J71" i="1"/>
  <c r="J70" i="1"/>
  <c r="J62" i="1"/>
  <c r="J61" i="1"/>
  <c r="J60" i="1"/>
  <c r="J59" i="1"/>
  <c r="J58" i="1"/>
  <c r="J57" i="1"/>
  <c r="J56" i="1"/>
  <c r="J49" i="1"/>
  <c r="J48" i="1"/>
  <c r="J46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0" i="1"/>
  <c r="J19" i="1"/>
  <c r="J15" i="1"/>
  <c r="J14" i="1"/>
  <c r="O21" i="1" l="1"/>
  <c r="O25" i="1"/>
  <c r="O52" i="1"/>
  <c r="O63" i="1"/>
  <c r="O68" i="1"/>
  <c r="O78" i="1"/>
  <c r="O85" i="1"/>
  <c r="O97" i="1"/>
  <c r="O109" i="1"/>
  <c r="O117" i="1"/>
  <c r="O122" i="1"/>
  <c r="O134" i="1"/>
  <c r="O142" i="1"/>
  <c r="O146" i="1"/>
  <c r="O151" i="1"/>
  <c r="O157" i="1"/>
  <c r="O165" i="1"/>
  <c r="O22" i="1"/>
  <c r="O47" i="1"/>
  <c r="O53" i="1"/>
  <c r="O65" i="1"/>
  <c r="O69" i="1"/>
  <c r="O79" i="1"/>
  <c r="O89" i="1"/>
  <c r="O98" i="1"/>
  <c r="O110" i="1"/>
  <c r="O118" i="1"/>
  <c r="O123" i="1"/>
  <c r="O138" i="1"/>
  <c r="O143" i="1"/>
  <c r="O147" i="1"/>
  <c r="O152" i="1"/>
  <c r="O161" i="1"/>
  <c r="O167" i="1"/>
  <c r="L11" i="1"/>
  <c r="O16" i="1"/>
  <c r="N11" i="1"/>
  <c r="O17" i="1"/>
  <c r="O23" i="1"/>
  <c r="O50" i="1"/>
  <c r="O54" i="1"/>
  <c r="O66" i="1"/>
  <c r="O74" i="1"/>
  <c r="O81" i="1"/>
  <c r="O94" i="1"/>
  <c r="O101" i="1"/>
  <c r="O111" i="1"/>
  <c r="O119" i="1"/>
  <c r="O124" i="1"/>
  <c r="O139" i="1"/>
  <c r="O144" i="1"/>
  <c r="O148" i="1"/>
  <c r="O155" i="1"/>
  <c r="O162" i="1"/>
  <c r="O171" i="1"/>
  <c r="O18" i="1"/>
  <c r="O24" i="1"/>
  <c r="O51" i="1"/>
  <c r="O55" i="1"/>
  <c r="O67" i="1"/>
  <c r="O75" i="1"/>
  <c r="O82" i="1"/>
  <c r="O95" i="1"/>
  <c r="O106" i="1"/>
  <c r="O115" i="1"/>
  <c r="O121" i="1"/>
  <c r="O133" i="1"/>
  <c r="O141" i="1"/>
  <c r="O145" i="1"/>
  <c r="O150" i="1"/>
  <c r="O156" i="1"/>
  <c r="O164" i="1"/>
  <c r="M11" i="1"/>
  <c r="R11" i="1"/>
  <c r="P11" i="1"/>
  <c r="J11" i="1"/>
  <c r="I11" i="1"/>
  <c r="K11" i="1"/>
  <c r="Q11" i="1"/>
  <c r="K9" i="1"/>
  <c r="V7" i="1" l="1"/>
</calcChain>
</file>

<file path=xl/sharedStrings.xml><?xml version="1.0" encoding="utf-8"?>
<sst xmlns="http://schemas.openxmlformats.org/spreadsheetml/2006/main" count="2660" uniqueCount="638">
  <si>
    <t>State</t>
  </si>
  <si>
    <t>Office</t>
  </si>
  <si>
    <t>Dist.</t>
  </si>
  <si>
    <t>Candidate Name &amp; Party</t>
  </si>
  <si>
    <t>AL</t>
  </si>
  <si>
    <t>Lt. Gov.</t>
  </si>
  <si>
    <t>Kay Ivey (R)</t>
  </si>
  <si>
    <t>I</t>
  </si>
  <si>
    <t>Won Pri.</t>
  </si>
  <si>
    <t>St. Aud.</t>
  </si>
  <si>
    <t>Miranda Joseph (D)</t>
  </si>
  <si>
    <t>O</t>
  </si>
  <si>
    <t>Sec. St.</t>
  </si>
  <si>
    <t>Lula Albert-Kaigler (D)</t>
  </si>
  <si>
    <t>P.C.S.</t>
  </si>
  <si>
    <t>Kathy Peterson (R)</t>
  </si>
  <si>
    <t>O?</t>
  </si>
  <si>
    <t>Lost Pri.</t>
  </si>
  <si>
    <t>U.S. Rep.</t>
  </si>
  <si>
    <t>Martha Roby (R)</t>
  </si>
  <si>
    <t>Terri Sewell (D)</t>
  </si>
  <si>
    <t>Tamara Harris Johnson (D)</t>
  </si>
  <si>
    <t>AZ</t>
  </si>
  <si>
    <t>Gov.</t>
  </si>
  <si>
    <t>Christine Jones (R)</t>
  </si>
  <si>
    <t>Michele Reagan (R)</t>
  </si>
  <si>
    <t>Aty. Gen.</t>
  </si>
  <si>
    <t>Felicia Rotellini (D)</t>
  </si>
  <si>
    <t>C</t>
  </si>
  <si>
    <t>Sup. P.I.</t>
  </si>
  <si>
    <t>Sharon Thomas (D)</t>
  </si>
  <si>
    <t>Diane Douglas (R)</t>
  </si>
  <si>
    <t>Corp. C.</t>
  </si>
  <si>
    <t>Sandra Kennedy (D)</t>
  </si>
  <si>
    <t>Lucy Mason (R)</t>
  </si>
  <si>
    <t>Ann Kirkpatrick (D)</t>
  </si>
  <si>
    <t>Martha McSally (R)</t>
  </si>
  <si>
    <t>Shelley Kais (R)</t>
  </si>
  <si>
    <t>Gabriela Saucedo Mercer (R)</t>
  </si>
  <si>
    <t>Mary Rose Wilcox (D)</t>
  </si>
  <si>
    <t>Kyrsten Sinema (D) </t>
  </si>
  <si>
    <t>Wendy Rogers (R)</t>
  </si>
  <si>
    <t>AR</t>
  </si>
  <si>
    <t>Lynette "Doc" Bryant (D)</t>
  </si>
  <si>
    <t>Debra Hobbs (R)</t>
  </si>
  <si>
    <t>Susan Inman (D)</t>
  </si>
  <si>
    <t>Leslie Rutledge (R)</t>
  </si>
  <si>
    <t>6/101/4</t>
  </si>
  <si>
    <t>Patricia Nation (R)</t>
  </si>
  <si>
    <t>Lost pri.</t>
  </si>
  <si>
    <t>St. Treas.</t>
  </si>
  <si>
    <t>Karen Sealy Garcia (D)</t>
  </si>
  <si>
    <t>Regina Stewart Hampton (D)</t>
  </si>
  <si>
    <t>Andrea Lea (R)</t>
  </si>
  <si>
    <t>Ann Clemmer (R)</t>
  </si>
  <si>
    <t>CA</t>
  </si>
  <si>
    <t>Alma Marie Winston (R)</t>
  </si>
  <si>
    <t>Kamala Harris (D)</t>
  </si>
  <si>
    <t>St. Cont.</t>
  </si>
  <si>
    <t>Betty Yee (D)</t>
  </si>
  <si>
    <t>Ashley Swearengin (R)</t>
  </si>
  <si>
    <t>Tammy B. Blair (D)</t>
  </si>
  <si>
    <t>Lydia Gutierrez (R)</t>
  </si>
  <si>
    <t>Heidi Hall (D)</t>
  </si>
  <si>
    <t>Doris Matsui (D)</t>
  </si>
  <si>
    <t>Elizabeth Emken (R)</t>
  </si>
  <si>
    <t>Odessia Lee (D)</t>
  </si>
  <si>
    <t>Karen Mathews Davis (R)</t>
  </si>
  <si>
    <t>Cheryl Sudduth (D)</t>
  </si>
  <si>
    <t>Nancy Pelosi (D)</t>
  </si>
  <si>
    <t>Barbara Lee (D)</t>
  </si>
  <si>
    <t>Jackie Speier (D)</t>
  </si>
  <si>
    <t>Ellen Corbett (D)</t>
  </si>
  <si>
    <t>Joanna Garcia-Botelho (R)</t>
  </si>
  <si>
    <t>Vanila Singh (R)</t>
  </si>
  <si>
    <t>Anna Eshoo (D)</t>
  </si>
  <si>
    <t>Zoe Lofgren (D)</t>
  </si>
  <si>
    <t>Amanda Renteria (D)</t>
  </si>
  <si>
    <t>Suzanne Aguilera-Marrero (D)</t>
  </si>
  <si>
    <t>Lois Capps (D)</t>
  </si>
  <si>
    <t>Sandra Marshall (D)</t>
  </si>
  <si>
    <t>Alexis Stuart (R)</t>
  </si>
  <si>
    <t>Julia Brownley (D)</t>
  </si>
  <si>
    <t>Judy Chu (D)</t>
  </si>
  <si>
    <t>Eloise Gomez Reyes (D)</t>
  </si>
  <si>
    <t>Lesli Gooch (R)</t>
  </si>
  <si>
    <t>Grace Napolitano (D)</t>
  </si>
  <si>
    <t>Wendy Greuel (D)</t>
  </si>
  <si>
    <t>Barbara Mulvaney (D)</t>
  </si>
  <si>
    <t>Kristie Holmes (D)</t>
  </si>
  <si>
    <t>Lily Gilani (R)</t>
  </si>
  <si>
    <t>Adrienne Edwards (D)</t>
  </si>
  <si>
    <t>Norma Torres (D)</t>
  </si>
  <si>
    <t>Christina Gagnier (D)</t>
  </si>
  <si>
    <t>Karen Bass (D)</t>
  </si>
  <si>
    <t>Linda Sanchez (D)</t>
  </si>
  <si>
    <t>Lucille Roybal-Allard (D)</t>
  </si>
  <si>
    <t>Veronica Franco (D)</t>
  </si>
  <si>
    <t>Yvonne Terrell Girard (R)</t>
  </si>
  <si>
    <t>Kerri Condley (D)</t>
  </si>
  <si>
    <t>Maxine Waters (D)</t>
  </si>
  <si>
    <t>Janice Hahn (D)</t>
  </si>
  <si>
    <t>I/U</t>
  </si>
  <si>
    <t>Mimi Walters (R)</t>
  </si>
  <si>
    <t>Loretta Sanchez (D)</t>
  </si>
  <si>
    <t>Sue Savary (D)</t>
  </si>
  <si>
    <t>Wendy Leece (R)</t>
  </si>
  <si>
    <t>Susan Davis (D)</t>
  </si>
  <si>
    <t>CO</t>
  </si>
  <si>
    <t>Vera Ortegon (R)</t>
  </si>
  <si>
    <t>Jill Repella (R)</t>
  </si>
  <si>
    <t>Cynthia Coffman (R)</t>
  </si>
  <si>
    <t>Betsy Markey (D)</t>
  </si>
  <si>
    <t>Diana DeGette (D)</t>
  </si>
  <si>
    <t>Barbara Kirkmeyer (R)</t>
  </si>
  <si>
    <t>CT</t>
  </si>
  <si>
    <t>Nancy Wyman (D)</t>
  </si>
  <si>
    <t>Penny Bacchiochi (R)</t>
  </si>
  <si>
    <t>Heather Bond Somers (R)</t>
  </si>
  <si>
    <t>Compt.</t>
  </si>
  <si>
    <t>Sharon McLaughlin (R)</t>
  </si>
  <si>
    <t>Denise Merrill (D)</t>
  </si>
  <si>
    <t>Denise Nappier (D)</t>
  </si>
  <si>
    <t>Lori Hopkins-Cavanaugh (R)</t>
  </si>
  <si>
    <t>Rosa DeLauro (D)</t>
  </si>
  <si>
    <t>Elizabeth Esty (D)</t>
  </si>
  <si>
    <t>DC</t>
  </si>
  <si>
    <t>U.S. Del.</t>
  </si>
  <si>
    <t>Eleanor Holmes Norton (D)</t>
  </si>
  <si>
    <t>DE</t>
  </si>
  <si>
    <t>Cheryl "Sher" Valenzuela (R)</t>
  </si>
  <si>
    <t>Brenda Mayrack (D)</t>
  </si>
  <si>
    <t>Rose Izzo (R)</t>
  </si>
  <si>
    <t>FL</t>
  </si>
  <si>
    <t>Nan Rich (D)</t>
  </si>
  <si>
    <t>Elizabeth Cuevas-Neunder (R)</t>
  </si>
  <si>
    <t>Yinka Adeshina (R)</t>
  </si>
  <si>
    <t>Annette Taddeo (D)</t>
  </si>
  <si>
    <t>Pam Bondi (R)</t>
  </si>
  <si>
    <t>Gwen Graham (D)</t>
  </si>
  <si>
    <t>Marihelen Wheeler (D)</t>
  </si>
  <si>
    <t>Corrine Brown (D)</t>
  </si>
  <si>
    <t>Gloreatha "Glo" Scurry-Smith (R)</t>
  </si>
  <si>
    <t>Thuy "Twee" Lowe (R)</t>
  </si>
  <si>
    <t>Carol Platt (R)</t>
  </si>
  <si>
    <t>Kathy Castor (D)</t>
  </si>
  <si>
    <t>Beverly Hires (R)</t>
  </si>
  <si>
    <t>April Freeman (D)</t>
  </si>
  <si>
    <t>Jean Enright (D)</t>
  </si>
  <si>
    <t>Lois Frankel (D)</t>
  </si>
  <si>
    <t>Andrea Leigh McGee (R)</t>
  </si>
  <si>
    <t>Debbie Wasserman Schultz (D)</t>
  </si>
  <si>
    <t>Frederica Wilson (D)</t>
  </si>
  <si>
    <t>Ileana Ros-Lehtinen (R)</t>
  </si>
  <si>
    <t>GA</t>
  </si>
  <si>
    <t>Lt. Gov</t>
  </si>
  <si>
    <t>Connie Stokes (D)</t>
  </si>
  <si>
    <t>Doreen Carter (D)</t>
  </si>
  <si>
    <t>Ins. C.</t>
  </si>
  <si>
    <t>Liz Johnson (D)</t>
  </si>
  <si>
    <t>Labor C.</t>
  </si>
  <si>
    <t>Robbin Shipp (D)</t>
  </si>
  <si>
    <t>St. Sch. Sup.</t>
  </si>
  <si>
    <t>Alisha Morgan (D)</t>
  </si>
  <si>
    <t>Denise Freeman (D)</t>
  </si>
  <si>
    <t>Rita Robinzine (D)</t>
  </si>
  <si>
    <t>Nancy Jester (R)</t>
  </si>
  <si>
    <t>Kira Willis (R)</t>
  </si>
  <si>
    <t>Mary Kay Bacallao (R)</t>
  </si>
  <si>
    <t>Sharyl Dawes (R)</t>
  </si>
  <si>
    <t>Tarnisha Dent (D)</t>
  </si>
  <si>
    <t>Valarie D. Wilson (D)</t>
  </si>
  <si>
    <t>U.S. Sen.</t>
  </si>
  <si>
    <t>Michelle Nunn (D)</t>
  </si>
  <si>
    <t>Steen Miles (D)</t>
  </si>
  <si>
    <t>Karen Handel (R)</t>
  </si>
  <si>
    <t>Amy Tavio (D)</t>
  </si>
  <si>
    <t>Vivian Childs (R)</t>
  </si>
  <si>
    <t>Donna Sheldon (R)</t>
  </si>
  <si>
    <t>Tricia Pridemore (R)</t>
  </si>
  <si>
    <t>Diane Vann (R)</t>
  </si>
  <si>
    <t>GU</t>
  </si>
  <si>
    <t>Madeleine Bordallo (D)</t>
  </si>
  <si>
    <t>Margaret Metcalfe (R)</t>
  </si>
  <si>
    <t>HI</t>
  </si>
  <si>
    <t>Mary Zanakis (D)</t>
  </si>
  <si>
    <t>Colleen Hanabusa (D)</t>
  </si>
  <si>
    <t>Kathryn Xian (D)</t>
  </si>
  <si>
    <t>Donna Kim (D)</t>
  </si>
  <si>
    <t>Tulsi Gabbard (D)</t>
  </si>
  <si>
    <t>Marissa Capelouto (R)</t>
  </si>
  <si>
    <t>ID</t>
  </si>
  <si>
    <t>Holli High Woodings (D)</t>
  </si>
  <si>
    <t>Deborah Silver (D)</t>
  </si>
  <si>
    <t>St. Sup.P.I.</t>
  </si>
  <si>
    <t>Jana Jones (D)</t>
  </si>
  <si>
    <t>Sherri Ybarra (R)</t>
  </si>
  <si>
    <t>Shirley Ringo (D)</t>
  </si>
  <si>
    <t>Lisa Marie (R)</t>
  </si>
  <si>
    <t>IA</t>
  </si>
  <si>
    <t>Kim Reynolds (R)</t>
  </si>
  <si>
    <t>Monica Vernon (D)</t>
  </si>
  <si>
    <t>Mary Mosiman (R)</t>
  </si>
  <si>
    <t>Sec. Agric.</t>
  </si>
  <si>
    <t>Sherrie Taha (D)</t>
  </si>
  <si>
    <t>Joni Ernst (R)</t>
  </si>
  <si>
    <t>Anesa Kajtazovic (D)</t>
  </si>
  <si>
    <t>Swati Dandekar (D)</t>
  </si>
  <si>
    <t>Marianette Miller-Meeks (R)</t>
  </si>
  <si>
    <t>Staci Appel (D)</t>
  </si>
  <si>
    <t>IL</t>
  </si>
  <si>
    <t>Brunnell Donald Kyei (D)</t>
  </si>
  <si>
    <t>Maria Rodriguez (R)</t>
  </si>
  <si>
    <t>Jil Tracy (R)</t>
  </si>
  <si>
    <t>Evelyn Sanguinetti (R)</t>
  </si>
  <si>
    <t>Lisa Madigan (D)</t>
  </si>
  <si>
    <t>St. Compt.</t>
  </si>
  <si>
    <t>Sheila Simon (D)</t>
  </si>
  <si>
    <t>Judy Baar Topinka (R)</t>
  </si>
  <si>
    <t>Robin Kelly (D)</t>
  </si>
  <si>
    <t>Sharon M. Brannigan (R)</t>
  </si>
  <si>
    <t>Diane Harris (R)</t>
  </si>
  <si>
    <t>Alexandra Eidenberg (D)</t>
  </si>
  <si>
    <t>Tammy Duckworth (D)</t>
  </si>
  <si>
    <t>Manju Goel (R)</t>
  </si>
  <si>
    <t>Jan Schakowsky (D)</t>
  </si>
  <si>
    <t>Susanne Atanus (R)</t>
  </si>
  <si>
    <t>Darlene Senger (R)</t>
  </si>
  <si>
    <t>Ann Callis (D)</t>
  </si>
  <si>
    <t>Erika Harold (R)</t>
  </si>
  <si>
    <t>Cheri Bustos (D)</t>
  </si>
  <si>
    <t>IN</t>
  </si>
  <si>
    <t>Connie Lawson (R)</t>
  </si>
  <si>
    <t>Beth White (D)</t>
  </si>
  <si>
    <t>Kelly Mitchell (R)</t>
  </si>
  <si>
    <t>Suzanne Crouch (R)</t>
  </si>
  <si>
    <t>Jackie Walorski (R)</t>
  </si>
  <si>
    <t>Susan Brooks (R)</t>
  </si>
  <si>
    <t>Susan Hall Heitzman (D)</t>
  </si>
  <si>
    <t>Corinne Nicole Westerfield (D)</t>
  </si>
  <si>
    <t>Catherine "Cat" Ping (R)</t>
  </si>
  <si>
    <t>Kathy Lowe Heil (R)</t>
  </si>
  <si>
    <t>KS</t>
  </si>
  <si>
    <t>Jennifer Winn (R)</t>
  </si>
  <si>
    <t>Jill Docking (D)</t>
  </si>
  <si>
    <t>Robin Lais (R)</t>
  </si>
  <si>
    <t>Jean Schodorf (D)</t>
  </si>
  <si>
    <t>Carmen Alldritt (D)</t>
  </si>
  <si>
    <t>Beverly Gossage (R)</t>
  </si>
  <si>
    <t>Lynn Jenkins (R)</t>
  </si>
  <si>
    <t>Margie Wakefield (D)</t>
  </si>
  <si>
    <t>Kelly Kultala (D)</t>
  </si>
  <si>
    <t>KY</t>
  </si>
  <si>
    <t>Alison Lundergan Grimes (D)</t>
  </si>
  <si>
    <t>Shawna Sterling (R)</t>
  </si>
  <si>
    <t>Elisabeth Jensen (D)</t>
  </si>
  <si>
    <t>LA</t>
  </si>
  <si>
    <t>Mary Landrieu (D)</t>
  </si>
  <si>
    <t>Filed</t>
  </si>
  <si>
    <t>Lee A. Dugas (D)</t>
  </si>
  <si>
    <t>Cassie Felder (R)</t>
  </si>
  <si>
    <t>Lenar Whitney (R)</t>
  </si>
  <si>
    <t>ME</t>
  </si>
  <si>
    <t>Susan Collins (R)</t>
  </si>
  <si>
    <t>Shenna Bellows (D)</t>
  </si>
  <si>
    <t>Chellie Pingree (D)</t>
  </si>
  <si>
    <t>Emily Cain (D)</t>
  </si>
  <si>
    <t>MD</t>
  </si>
  <si>
    <t>Heather Mizeur (D)</t>
  </si>
  <si>
    <t>Cindy Walsh (D)</t>
  </si>
  <si>
    <t>Jolene Ivey (D)</t>
  </si>
  <si>
    <t>Freda Jaffe (D)</t>
  </si>
  <si>
    <t>Mary Elizabeth Wingate-Pennachia (D)</t>
  </si>
  <si>
    <t>Jeannie Haddaway-Riccio (R)</t>
  </si>
  <si>
    <t>Shelley Aloi (R)</t>
  </si>
  <si>
    <t>Aisha Braveboy (D)</t>
  </si>
  <si>
    <t>Donna Edwards (D)</t>
  </si>
  <si>
    <t>Nancy Hoyt (R)</t>
  </si>
  <si>
    <t>Lih Young (D)</t>
  </si>
  <si>
    <t>MA</t>
  </si>
  <si>
    <t>Martha Coakley (D)</t>
  </si>
  <si>
    <t>Lt . Gov.</t>
  </si>
  <si>
    <t>Karyn E. Polito (R)</t>
  </si>
  <si>
    <t>Atty. Gen.</t>
  </si>
  <si>
    <t>Maura T. Healey (D)</t>
  </si>
  <si>
    <t>Deb Goldberg (D)</t>
  </si>
  <si>
    <t>Suzanne Bump (D)</t>
  </si>
  <si>
    <t>Patricia Saint Aubin (R)</t>
  </si>
  <si>
    <t>Niki Tsongas (D)</t>
  </si>
  <si>
    <t>Roseann Ehrhard Wofford (R)</t>
  </si>
  <si>
    <t>Katherine Clark (D)</t>
  </si>
  <si>
    <t>Marisa DeFranco (D)</t>
  </si>
  <si>
    <t>MI</t>
  </si>
  <si>
    <t>Lisa Brown (D)</t>
  </si>
  <si>
    <t>Ruth Johnson (R)</t>
  </si>
  <si>
    <t>Terri Lynn Land (R)</t>
  </si>
  <si>
    <t>Pam Byrnes (D)</t>
  </si>
  <si>
    <t>Susan Grettenberg (D)</t>
  </si>
  <si>
    <t>Candice Miller (R)</t>
  </si>
  <si>
    <t>Nancy Skinner (D)</t>
  </si>
  <si>
    <t>Debbie Dingell (D)</t>
  </si>
  <si>
    <t>Brenda Lawrence (D)</t>
  </si>
  <si>
    <t>Christina Conyers (R)</t>
  </si>
  <si>
    <t>MN</t>
  </si>
  <si>
    <t>Tina Smith (DFL)</t>
  </si>
  <si>
    <t>Pam Myhra (R)</t>
  </si>
  <si>
    <t>Karin Housley (R)</t>
  </si>
  <si>
    <t>Lori Swanson (DFL)</t>
  </si>
  <si>
    <t>Sharon Anderson (R)</t>
  </si>
  <si>
    <t>Rebecca Otto (DFL)</t>
  </si>
  <si>
    <t>Sandra Henningsgard (D)</t>
  </si>
  <si>
    <t>Sharon Sund (D)</t>
  </si>
  <si>
    <t>Betty McCollum (D)</t>
  </si>
  <si>
    <t>Sharna Wahlgren (R)</t>
  </si>
  <si>
    <t>Rhonda Sivarajah (R)</t>
  </si>
  <si>
    <t>MS</t>
  </si>
  <si>
    <t>Trish Causey (D)</t>
  </si>
  <si>
    <t>MO</t>
  </si>
  <si>
    <t>Ann Wagner (R)</t>
  </si>
  <si>
    <t>Velma Steinman (D)</t>
  </si>
  <si>
    <t>Courtney Denton (D)</t>
  </si>
  <si>
    <t>Vicky Hartzler (R)</t>
  </si>
  <si>
    <t>Genevieve Williams (D)</t>
  </si>
  <si>
    <t>Barbara Hamill Stocker (D)</t>
  </si>
  <si>
    <t>MT</t>
  </si>
  <si>
    <t>Amanda Curtis (D)</t>
  </si>
  <si>
    <t>Susan Cundiff (R)</t>
  </si>
  <si>
    <t>Elsie Arntzen (R)</t>
  </si>
  <si>
    <t>NE</t>
  </si>
  <si>
    <t>Jane Raybould (D)</t>
  </si>
  <si>
    <t>Janet E. Stewart (D)</t>
  </si>
  <si>
    <t>Amanda McGill (D)</t>
  </si>
  <si>
    <t>P.S. Comm.</t>
  </si>
  <si>
    <t>Crystal Rhoades (D)</t>
  </si>
  <si>
    <t>Jessica Turek (R)</t>
  </si>
  <si>
    <t>NV</t>
  </si>
  <si>
    <t>Lucy Flores (D)</t>
  </si>
  <si>
    <t>Sue Lowden (R)</t>
  </si>
  <si>
    <t>Kate Marshall (D)</t>
  </si>
  <si>
    <t>Barbara Cegasvke (R)</t>
  </si>
  <si>
    <t>Kim Wallin (D)</t>
  </si>
  <si>
    <t>Dina Titus (D)</t>
  </si>
  <si>
    <t>Annette Teijeiro (R)</t>
  </si>
  <si>
    <t>Kristen Spees (D)</t>
  </si>
  <si>
    <t>Erin Bilbray (D)</t>
  </si>
  <si>
    <t>NH</t>
  </si>
  <si>
    <t>Maggie Hassan (D)</t>
  </si>
  <si>
    <t>Clecia Terrio (D)</t>
  </si>
  <si>
    <t>Jeanne Shaheen (D)</t>
  </si>
  <si>
    <t>Carol Shea-Porter (D)</t>
  </si>
  <si>
    <t>Ann McLane Kuster (D)</t>
  </si>
  <si>
    <t>Marilinda Garcia (R)</t>
  </si>
  <si>
    <t>NJ</t>
  </si>
  <si>
    <t>Claire Gustafson (R)</t>
  </si>
  <si>
    <t>Aimee Belgard (D)</t>
  </si>
  <si>
    <t>Diane Sare (D)</t>
  </si>
  <si>
    <t>Janice Kovach (D)</t>
  </si>
  <si>
    <t>Dierdre Paul (R)</t>
  </si>
  <si>
    <t>Yolanda Dentley (R)</t>
  </si>
  <si>
    <t>Lee Anne Brogowski (D)</t>
  </si>
  <si>
    <t>Linda Greenstein (D)</t>
  </si>
  <si>
    <t>Bonnie Watson Coleman (D)</t>
  </si>
  <si>
    <t>Dr. Alieta Eck (R)</t>
  </si>
  <si>
    <t>NM</t>
  </si>
  <si>
    <t>Susana Martinez (R)</t>
  </si>
  <si>
    <t>Linda Lopez (D)</t>
  </si>
  <si>
    <t>Debra Haaland (D)</t>
  </si>
  <si>
    <t>Dianna Duran (R)</t>
  </si>
  <si>
    <t>Maggie Toulouse Oliver (D)</t>
  </si>
  <si>
    <t>At. Gen.</t>
  </si>
  <si>
    <t>Susan Riedel (R)</t>
  </si>
  <si>
    <t>Michele Lujan Grisham (D)</t>
  </si>
  <si>
    <t>Roxanne "Rocky" Lara (D)</t>
  </si>
  <si>
    <t>NY</t>
  </si>
  <si>
    <t>Zephyr Teachout (D)</t>
  </si>
  <si>
    <t>Kathy Hochul (D)</t>
  </si>
  <si>
    <t>Pat Maher (D)</t>
  </si>
  <si>
    <t>Kathleen Rice (D)</t>
  </si>
  <si>
    <t>Grace Meng (D)</t>
  </si>
  <si>
    <t>Nydia Velazquez (D)</t>
  </si>
  <si>
    <t>Yvette Clarke (D)</t>
  </si>
  <si>
    <t>Carolyn Maloney (D)</t>
  </si>
  <si>
    <t>Yolanda Garcia (D)</t>
  </si>
  <si>
    <t>Nita Lowey (D)</t>
  </si>
  <si>
    <t>Nan Hayworth (R)</t>
  </si>
  <si>
    <t>Elise Stefanik (R)</t>
  </si>
  <si>
    <t>Claudia Tenney (R)</t>
  </si>
  <si>
    <t>Martha Robertson (D)</t>
  </si>
  <si>
    <t>Louise Slaughter (D)</t>
  </si>
  <si>
    <t>Kathleen Weppner (R)</t>
  </si>
  <si>
    <t>NC</t>
  </si>
  <si>
    <t>Kay Hagan (D)</t>
  </si>
  <si>
    <t>Heather Grant (R)</t>
  </si>
  <si>
    <t>Renee Ellmers (R)</t>
  </si>
  <si>
    <t>Antoinette Keith Morris (D)</t>
  </si>
  <si>
    <t>Virginia Foxx (R)</t>
  </si>
  <si>
    <t>Gardenia Mae Henley (D)</t>
  </si>
  <si>
    <t>Laura Fjeld (D)</t>
  </si>
  <si>
    <t>Alma Adams (D)</t>
  </si>
  <si>
    <t>Brenda Cleary (D)</t>
  </si>
  <si>
    <t>Virginia Conlon (D)</t>
  </si>
  <si>
    <t>ND</t>
  </si>
  <si>
    <t>April Fairfield (D)</t>
  </si>
  <si>
    <t>Kiara Kraus-Parr (D)</t>
  </si>
  <si>
    <t>P.S. C.</t>
  </si>
  <si>
    <t>Julie Fedorchak (R)</t>
  </si>
  <si>
    <t>OH</t>
  </si>
  <si>
    <t>Mary Taylor (R)</t>
  </si>
  <si>
    <t>Sharen Neuhardt (D)</t>
  </si>
  <si>
    <t>Nina Turner (D)</t>
  </si>
  <si>
    <t>Connie Pillich (D)</t>
  </si>
  <si>
    <t>Joyce Beatty (D)</t>
  </si>
  <si>
    <t>Janet Garrett (D)</t>
  </si>
  <si>
    <t>Jennifer Garrison (D)</t>
  </si>
  <si>
    <t>Marcy Kaptur (D)</t>
  </si>
  <si>
    <t>Marcia Fudge (D)</t>
  </si>
  <si>
    <t>OK</t>
  </si>
  <si>
    <t>Mary Fallin (R)</t>
  </si>
  <si>
    <t>Cathy Cummings (D)</t>
  </si>
  <si>
    <t>Sup. P. I.</t>
  </si>
  <si>
    <t>Janet Costello Barresi (R)</t>
  </si>
  <si>
    <t>Joy Hofmeister (R)</t>
  </si>
  <si>
    <t>Freda Daskin (D)</t>
  </si>
  <si>
    <t>Connie Johnson (D)</t>
  </si>
  <si>
    <t>Jean McBride-Samuels (R)</t>
  </si>
  <si>
    <t>Evelyn L. Rogers (R)</t>
  </si>
  <si>
    <t>Leona Lenard (D)</t>
  </si>
  <si>
    <t>Patrice Douglas (R)</t>
  </si>
  <si>
    <t>OR</t>
  </si>
  <si>
    <t>Mae Rafferty (R)</t>
  </si>
  <si>
    <t>Jo Rae Perkins (R)</t>
  </si>
  <si>
    <t>Monica Wehby (R)</t>
  </si>
  <si>
    <t>Suzanne Bonamici (D)</t>
  </si>
  <si>
    <t>Delinda Delgado Morgan (R)</t>
  </si>
  <si>
    <t>Aelea Christofferson (D)</t>
  </si>
  <si>
    <t>Tootie Smith (R)</t>
  </si>
  <si>
    <t>Anita Brown (D)</t>
  </si>
  <si>
    <t>PA</t>
  </si>
  <si>
    <t>Allyson Schwartz (D)</t>
  </si>
  <si>
    <t>Kathleen McGinty (D)</t>
  </si>
  <si>
    <t>Megan Rath (R)</t>
  </si>
  <si>
    <t>Linda Thompson (D)</t>
  </si>
  <si>
    <t>Mary Ellen Balchunis (D)</t>
  </si>
  <si>
    <t>Shaughnessy Naughton (D)</t>
  </si>
  <si>
    <t>Alanna Hartzok (D)</t>
  </si>
  <si>
    <t>Erin McClelland (D)</t>
  </si>
  <si>
    <t>Val Arkoosh (D)</t>
  </si>
  <si>
    <t>Marjorie Margolies (D)</t>
  </si>
  <si>
    <t>Bev Plosa-Bowser (R)</t>
  </si>
  <si>
    <t>Janis Brooks (D)</t>
  </si>
  <si>
    <t>RI</t>
  </si>
  <si>
    <t>Gina Raimondo (D)</t>
  </si>
  <si>
    <t>Catherine Taylor (R)</t>
  </si>
  <si>
    <t>Kara Young (R)</t>
  </si>
  <si>
    <t>Nellie Gorbea (D)</t>
  </si>
  <si>
    <t>SC</t>
  </si>
  <si>
    <t>Nikki Haley (R)</t>
  </si>
  <si>
    <t>Ginny Deerin (D)</t>
  </si>
  <si>
    <t>St. Sup. Ed.</t>
  </si>
  <si>
    <t>Sally Atwater (R)</t>
  </si>
  <si>
    <t>Charmeka Childs (R)</t>
  </si>
  <si>
    <t>Amy Cofield (R)</t>
  </si>
  <si>
    <t>Sheri Few (R)</t>
  </si>
  <si>
    <t>Elizabeth Moffly (R)</t>
  </si>
  <si>
    <t>Molly Spearman (R)</t>
  </si>
  <si>
    <t>Sheila Gallagher (D)</t>
  </si>
  <si>
    <t>Nancy Mace (R)</t>
  </si>
  <si>
    <t>Joyce Dickerson (D)</t>
  </si>
  <si>
    <t>Barbara Jo Mullis (D)</t>
  </si>
  <si>
    <t>Karen Smith (D)</t>
  </si>
  <si>
    <t>Gloria Bromell Tinubu (D)</t>
  </si>
  <si>
    <t>SD</t>
  </si>
  <si>
    <t>Lora Hubbel (R)</t>
  </si>
  <si>
    <t>Susan Wismer (D)</t>
  </si>
  <si>
    <t>Susy Blake (D)</t>
  </si>
  <si>
    <t>Angelia Schultz (D)</t>
  </si>
  <si>
    <t>Shantel Krebs (R)</t>
  </si>
  <si>
    <t>Pat Miller (R)</t>
  </si>
  <si>
    <t>Annette Bosworth (R)</t>
  </si>
  <si>
    <t>Kristi Noem (R)</t>
  </si>
  <si>
    <t>Corinna Robinson (D)</t>
  </si>
  <si>
    <t>TN</t>
  </si>
  <si>
    <t>Brenda Lenard (R)</t>
  </si>
  <si>
    <t>Mary Headrick (D)</t>
  </si>
  <si>
    <t>Lenda Sherrell (D)</t>
  </si>
  <si>
    <t>Diane Black (R)</t>
  </si>
  <si>
    <t>Marsha Blackburn (R)</t>
  </si>
  <si>
    <t>Charlotte Bergmann (R)</t>
  </si>
  <si>
    <t>TX</t>
  </si>
  <si>
    <t>Wendy Davis (D)</t>
  </si>
  <si>
    <t>Miriam Martinez (R)</t>
  </si>
  <si>
    <t>lost pri.</t>
  </si>
  <si>
    <t>Lisa Fritsch (R)</t>
  </si>
  <si>
    <t>Leticia Van de Putte (D)</t>
  </si>
  <si>
    <t>Debra Medina (R)</t>
  </si>
  <si>
    <t>RR C.</t>
  </si>
  <si>
    <t>Becky Berger (R)</t>
  </si>
  <si>
    <t>Linda Vega (R)</t>
  </si>
  <si>
    <t>Kesha Rogers (D)</t>
  </si>
  <si>
    <t>Maxey Scherr (D)</t>
  </si>
  <si>
    <t>Shirley McKellar (D)</t>
  </si>
  <si>
    <t>Cami Dean (R)</t>
  </si>
  <si>
    <t>Lissa Squiers (D)</t>
  </si>
  <si>
    <t>Tawana W. Cadien (D)</t>
  </si>
  <si>
    <t>Kay Granger (R)</t>
  </si>
  <si>
    <t>Elaine Hays (R)</t>
  </si>
  <si>
    <t>Pam Barlow (R)</t>
  </si>
  <si>
    <t>Sheila Jackson Lee (D)</t>
  </si>
  <si>
    <t>Eddie Bernice Johnson (D)</t>
  </si>
  <si>
    <t>Barbara Mallory Caraway (D)</t>
  </si>
  <si>
    <t>Katrina Pierson (R)</t>
  </si>
  <si>
    <t>Susan Narvaiz (R)</t>
  </si>
  <si>
    <t>Patricia "Pat" Kasprzak (R)</t>
  </si>
  <si>
    <t>UT</t>
  </si>
  <si>
    <t>Donna McAleer (D)</t>
  </si>
  <si>
    <t>Luz Robles (D)</t>
  </si>
  <si>
    <t>Jennifer A. Johnson (R)</t>
  </si>
  <si>
    <t>Mia Love (R)</t>
  </si>
  <si>
    <t>VT</t>
  </si>
  <si>
    <t>Emily Peyton (R)</t>
  </si>
  <si>
    <t>Beth Pearce (D)</t>
  </si>
  <si>
    <t>VA</t>
  </si>
  <si>
    <t>Suzanne Patrick (D)</t>
  </si>
  <si>
    <t>Barbara Comstock (R)</t>
  </si>
  <si>
    <t>Suzanne Scholte (R)</t>
  </si>
  <si>
    <t>VI</t>
  </si>
  <si>
    <t>Donna Christensen (D)</t>
  </si>
  <si>
    <t>Stacey Plaskett (D)</t>
  </si>
  <si>
    <t>WA</t>
  </si>
  <si>
    <t>Suzan DelBene (D)</t>
  </si>
  <si>
    <t>Jaime Herrera Beutler (R)</t>
  </si>
  <si>
    <t>Janéa Holmquist Newbry (R)</t>
  </si>
  <si>
    <t>Cathy McMorris Rodgers (R)</t>
  </si>
  <si>
    <t>Joyce McDonald (R)</t>
  </si>
  <si>
    <t>Natalie Tennant (D)</t>
  </si>
  <si>
    <t>Shelley Moore Capito (R)</t>
  </si>
  <si>
    <t>Meshea Poore (D)</t>
  </si>
  <si>
    <t>Charlotte Lane (R)</t>
  </si>
  <si>
    <t>WI</t>
  </si>
  <si>
    <t>Mary Burke (D)</t>
  </si>
  <si>
    <t>Marcia Mercedes Perkins (D)</t>
  </si>
  <si>
    <t>Rebecca Kleefisch (R)</t>
  </si>
  <si>
    <t>Mary Jo Walters (D)</t>
  </si>
  <si>
    <t>Susan Happ (D)</t>
  </si>
  <si>
    <t>Karen L. Mueller (R)</t>
  </si>
  <si>
    <t>Gwen Moore (D)</t>
  </si>
  <si>
    <t>Kelly Westlund (D)</t>
  </si>
  <si>
    <t>WY</t>
  </si>
  <si>
    <t>Cindy Hill (R)</t>
  </si>
  <si>
    <t>Cynthia Cloud (R)</t>
  </si>
  <si>
    <t>Jillian Balow (R)</t>
  </si>
  <si>
    <t>Sheryl Lain (R)</t>
  </si>
  <si>
    <t>Cynthia Lummis (R)</t>
  </si>
  <si>
    <t>General Seat Codes: I=Incumbent, O=Open Seat, C=Challenger, I/U=Incumbent Unopposed, O/U=Open Unopposed, O?=Open seat if defeats Incumbent in Primary.</t>
  </si>
  <si>
    <t>W</t>
  </si>
  <si>
    <t>L</t>
  </si>
  <si>
    <t>http://www.cawp.rutgers.edu/fast_facts/elections/candidates_2014.php</t>
  </si>
  <si>
    <t>N/P</t>
  </si>
  <si>
    <t>L*</t>
  </si>
  <si>
    <t>W*</t>
  </si>
  <si>
    <t>She and incumbent Xavier Becerra (D) advanced out of the two-seat primary. It is expected to be a safe seat for Democrats, but unclear who will win between the two of them.</t>
  </si>
  <si>
    <t>She and Christina Gagnier (D) advanced out of the primaries. It is expected to be a safe seat for Democrats, but it is unclear who will win between the two of them.</t>
  </si>
  <si>
    <t>She and Norma Torres (D) advanced out of the primaries. It is expected to be a safe seat for Democrats, but it is unclear who will win between the two of them.</t>
  </si>
  <si>
    <t>Her only competitor is a Democrat. The seat is projected Republican.</t>
  </si>
  <si>
    <t>Notes</t>
  </si>
  <si>
    <t>General Seat</t>
  </si>
  <si>
    <t>Primary Date</t>
  </si>
  <si>
    <t>Primary Results</t>
  </si>
  <si>
    <t>Incumbent &amp; Win</t>
  </si>
  <si>
    <t>Incumbent &amp; Lose</t>
  </si>
  <si>
    <t>Challenger &amp; Win</t>
  </si>
  <si>
    <t>Challenger &amp; Lose</t>
  </si>
  <si>
    <t>Incumbent &amp; No Projection</t>
  </si>
  <si>
    <t>Challenger &amp; No Projection</t>
  </si>
  <si>
    <t>Open &amp; Win</t>
  </si>
  <si>
    <t>Open &amp; Lose</t>
  </si>
  <si>
    <t>Open &amp; No Projection</t>
  </si>
  <si>
    <t>Candidate Name and Party</t>
  </si>
  <si>
    <t>Total C &amp; W</t>
  </si>
  <si>
    <t>Total C &amp; L</t>
  </si>
  <si>
    <t>Total C &amp; N/P</t>
  </si>
  <si>
    <t>Total O &amp; W</t>
  </si>
  <si>
    <t>Total O &amp; L</t>
  </si>
  <si>
    <t>Total O &amp; N/P</t>
  </si>
  <si>
    <t>Total I</t>
  </si>
  <si>
    <t>Total C</t>
  </si>
  <si>
    <t>Projected outcomes</t>
  </si>
  <si>
    <t>Total I/U</t>
  </si>
  <si>
    <t>Total I(/U) &amp; W</t>
  </si>
  <si>
    <t>Total I(/U) &amp; L</t>
  </si>
  <si>
    <t>Total I(/U) &amp; N/P</t>
  </si>
  <si>
    <t>Total I &amp; I/U</t>
  </si>
  <si>
    <t>N/P**</t>
  </si>
  <si>
    <t>Total Projected to Win in U.S. House (w/o CA):</t>
  </si>
  <si>
    <t>Total Projected to Lose in U.S. House (w/o CA):</t>
  </si>
  <si>
    <t>Total Not Projected for U.S. House (w/o CA):</t>
  </si>
  <si>
    <t>U.S. House of Representatives</t>
  </si>
  <si>
    <t>Projected Outcomes for Women in 2014 Races</t>
  </si>
  <si>
    <t>This spreadsheet presents information on the women candidates running for elected office in the U.S. House, U.S. Senate, and state elected executive offices.</t>
  </si>
  <si>
    <t xml:space="preserve">Data about the candidates and their states, offices, districts, incumbency status, primary results, and dates of primaries all come from the Center for American Women and Politics at Rutgers.  </t>
  </si>
  <si>
    <t>\\FAIRVOTETPMDUS\FairVote\Programs\Research_Other\Monopoly Politics 2014\Useful Data</t>
  </si>
  <si>
    <t>I : Incumbent</t>
  </si>
  <si>
    <t>I/U: Incumbent Unopposed</t>
  </si>
  <si>
    <t>C: Challenger</t>
  </si>
  <si>
    <t>O: Open</t>
  </si>
  <si>
    <t>W: Win</t>
  </si>
  <si>
    <t>L: Lose</t>
  </si>
  <si>
    <t>N/P: Not Projected</t>
  </si>
  <si>
    <t>Legend:</t>
  </si>
  <si>
    <t>Total open, including races without women candidates</t>
  </si>
  <si>
    <t>Data about the projected outcomes for each candidate and the total number of open seats comes from FairVote's Monopoly Politics 2014 report.</t>
  </si>
  <si>
    <t>Total Projected to Lose, including CA:</t>
  </si>
  <si>
    <t xml:space="preserve">Total Projected to Win, including CA: </t>
  </si>
  <si>
    <t>Total N/P,  including CA:</t>
  </si>
  <si>
    <t>Total women running for open seats</t>
  </si>
  <si>
    <t>Max number of seats that can be won by women (no repeats)</t>
  </si>
  <si>
    <t>http://cookpolitical.com/house/charts/race-ratings</t>
  </si>
  <si>
    <t>http://www.politico.com/2014-election/predictions/house/#.VEVNVPl4qX8</t>
  </si>
  <si>
    <t>Cook Political Report</t>
  </si>
  <si>
    <t>D Toss Up</t>
  </si>
  <si>
    <t>Lean D</t>
  </si>
  <si>
    <t>Solid R</t>
  </si>
  <si>
    <t>Likely R</t>
  </si>
  <si>
    <t>Likely D</t>
  </si>
  <si>
    <t>R Toss Up</t>
  </si>
  <si>
    <t>Lean R</t>
  </si>
  <si>
    <t>Solid D</t>
  </si>
  <si>
    <t>Politico</t>
  </si>
  <si>
    <t>Toss Up</t>
  </si>
  <si>
    <t>Safe R</t>
  </si>
  <si>
    <t>Safe D</t>
  </si>
  <si>
    <t>Data from Cook Political Report, 10/20/2014.</t>
  </si>
  <si>
    <t>Data from Politico, 10/20/2014.</t>
  </si>
  <si>
    <t>New Projected Outcomes</t>
  </si>
  <si>
    <t>New Projected Outcomes (for N/P)</t>
  </si>
  <si>
    <t>Total # women N/P in MP 2014</t>
  </si>
  <si>
    <t>Women Candidates N/P in MP 2014 (including CA)</t>
  </si>
  <si>
    <t>Total Number of Women Candidates: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</si>
</sst>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/>
    <xf numFmtId="0" fontId="1" fillId="2" borderId="0" xfId="3" applyAlignment="1">
      <alignment horizontal="center" wrapText="1"/>
    </xf>
    <xf numFmtId="0" fontId="1" fillId="3" borderId="0" xfId="4" applyAlignment="1">
      <alignment horizontal="center" wrapText="1"/>
    </xf>
    <xf numFmtId="0" fontId="1" fillId="3" borderId="0" xfId="4" applyAlignment="1">
      <alignment horizontal="left"/>
    </xf>
    <xf numFmtId="0" fontId="1" fillId="4" borderId="0" xfId="5" applyAlignment="1">
      <alignment horizontal="center" wrapText="1"/>
    </xf>
    <xf numFmtId="0" fontId="0" fillId="3" borderId="0" xfId="4" applyFont="1" applyAlignment="1">
      <alignment horizontal="center" wrapText="1"/>
    </xf>
    <xf numFmtId="0" fontId="1" fillId="4" borderId="0" xfId="5" applyAlignment="1">
      <alignment horizontal="right"/>
    </xf>
    <xf numFmtId="0" fontId="3" fillId="2" borderId="2" xfId="3" applyFont="1" applyBorder="1" applyAlignment="1">
      <alignment horizontal="center" wrapText="1"/>
    </xf>
    <xf numFmtId="0" fontId="3" fillId="0" borderId="2" xfId="2" applyFont="1" applyAlignment="1">
      <alignment horizontal="center" wrapText="1"/>
    </xf>
    <xf numFmtId="0" fontId="0" fillId="4" borderId="0" xfId="5" applyFont="1" applyAlignment="1">
      <alignment horizontal="right"/>
    </xf>
    <xf numFmtId="0" fontId="2" fillId="0" borderId="1" xfId="1" applyAlignment="1">
      <alignment horizontal="center" wrapText="1"/>
    </xf>
    <xf numFmtId="0" fontId="2" fillId="0" borderId="1" xfId="1" applyAlignment="1">
      <alignment horizontal="left"/>
    </xf>
    <xf numFmtId="0" fontId="2" fillId="0" borderId="1" xfId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3" fillId="0" borderId="2" xfId="2"/>
    <xf numFmtId="0" fontId="3" fillId="2" borderId="2" xfId="3" applyFont="1" applyBorder="1" applyAlignment="1">
      <alignment horizontal="left"/>
    </xf>
    <xf numFmtId="0" fontId="0" fillId="0" borderId="0" xfId="0" applyAlignment="1">
      <alignment horizontal="center"/>
    </xf>
    <xf numFmtId="0" fontId="1" fillId="4" borderId="0" xfId="5" applyAlignment="1">
      <alignment horizontal="left"/>
    </xf>
    <xf numFmtId="0" fontId="1" fillId="4" borderId="2" xfId="5" applyBorder="1" applyAlignment="1">
      <alignment horizontal="center" wrapText="1"/>
    </xf>
    <xf numFmtId="0" fontId="1" fillId="4" borderId="0" xfId="5"/>
    <xf numFmtId="0" fontId="1" fillId="4" borderId="2" xfId="5" applyBorder="1"/>
    <xf numFmtId="0" fontId="0" fillId="4" borderId="0" xfId="5" applyFont="1" applyAlignment="1">
      <alignment horizontal="left"/>
    </xf>
  </cellXfs>
  <cellStyles count="6">
    <cellStyle name="20% - Accent1" xfId="3" builtinId="30"/>
    <cellStyle name="20% - Accent3" xfId="4" builtinId="38"/>
    <cellStyle name="20% - Accent4" xfId="5" builtinId="42"/>
    <cellStyle name="Heading 1" xfId="1" builtinId="16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kristiforcongress.com/" TargetMode="External"/><Relationship Id="rId117" Type="http://schemas.openxmlformats.org/officeDocument/2006/relationships/hyperlink" Target="http://wheelerforflorida3.com/" TargetMode="External"/><Relationship Id="rId21" Type="http://schemas.openxmlformats.org/officeDocument/2006/relationships/hyperlink" Target="http://www.marshablackburn.com/" TargetMode="External"/><Relationship Id="rId42" Type="http://schemas.openxmlformats.org/officeDocument/2006/relationships/hyperlink" Target="http://almaadamsforcongress.com/" TargetMode="External"/><Relationship Id="rId47" Type="http://schemas.openxmlformats.org/officeDocument/2006/relationships/hyperlink" Target="http://www.votelouise.com/" TargetMode="External"/><Relationship Id="rId63" Type="http://schemas.openxmlformats.org/officeDocument/2006/relationships/hyperlink" Target="https://www.facebook.com/PaulForCongress" TargetMode="External"/><Relationship Id="rId68" Type="http://schemas.openxmlformats.org/officeDocument/2006/relationships/hyperlink" Target="http://www.sheaporter.com/" TargetMode="External"/><Relationship Id="rId84" Type="http://schemas.openxmlformats.org/officeDocument/2006/relationships/hyperlink" Target="http://katherineclark.org/" TargetMode="External"/><Relationship Id="rId89" Type="http://schemas.openxmlformats.org/officeDocument/2006/relationships/hyperlink" Target="http://chelliepingree.com/" TargetMode="External"/><Relationship Id="rId112" Type="http://schemas.openxmlformats.org/officeDocument/2006/relationships/hyperlink" Target="http://www.aprilfreeman.com/" TargetMode="External"/><Relationship Id="rId133" Type="http://schemas.openxmlformats.org/officeDocument/2006/relationships/hyperlink" Target="http://www.christinagagnier.com/" TargetMode="External"/><Relationship Id="rId138" Type="http://schemas.openxmlformats.org/officeDocument/2006/relationships/hyperlink" Target="http://juliabrownley.com/" TargetMode="External"/><Relationship Id="rId154" Type="http://schemas.openxmlformats.org/officeDocument/2006/relationships/hyperlink" Target="http://www.martharoby.com/" TargetMode="External"/><Relationship Id="rId16" Type="http://schemas.openxmlformats.org/officeDocument/2006/relationships/hyperlink" Target="http://www.sheilajacksonlee18.com/" TargetMode="External"/><Relationship Id="rId107" Type="http://schemas.openxmlformats.org/officeDocument/2006/relationships/hyperlink" Target="http://www.votetulsi.com/" TargetMode="External"/><Relationship Id="rId11" Type="http://schemas.openxmlformats.org/officeDocument/2006/relationships/hyperlink" Target="http://www.love4utah.com/" TargetMode="External"/><Relationship Id="rId32" Type="http://schemas.openxmlformats.org/officeDocument/2006/relationships/hyperlink" Target="http://www.meganforcongress.com/" TargetMode="External"/><Relationship Id="rId37" Type="http://schemas.openxmlformats.org/officeDocument/2006/relationships/hyperlink" Target="http://www.marcykaptur.com/" TargetMode="External"/><Relationship Id="rId53" Type="http://schemas.openxmlformats.org/officeDocument/2006/relationships/hyperlink" Target="http://voteyvette.com/" TargetMode="External"/><Relationship Id="rId58" Type="http://schemas.openxmlformats.org/officeDocument/2006/relationships/hyperlink" Target="http://www.larafornm.com/" TargetMode="External"/><Relationship Id="rId74" Type="http://schemas.openxmlformats.org/officeDocument/2006/relationships/hyperlink" Target="http://www.vickyhartzler.com/" TargetMode="External"/><Relationship Id="rId79" Type="http://schemas.openxmlformats.org/officeDocument/2006/relationships/hyperlink" Target="http://www.votesharonsund.com/" TargetMode="External"/><Relationship Id="rId102" Type="http://schemas.openxmlformats.org/officeDocument/2006/relationships/hyperlink" Target="http://www.branniganforcongress.com/" TargetMode="External"/><Relationship Id="rId123" Type="http://schemas.openxmlformats.org/officeDocument/2006/relationships/hyperlink" Target="http://www.degette.com/" TargetMode="External"/><Relationship Id="rId128" Type="http://schemas.openxmlformats.org/officeDocument/2006/relationships/hyperlink" Target="http://janicehahn.com/" TargetMode="External"/><Relationship Id="rId144" Type="http://schemas.openxmlformats.org/officeDocument/2006/relationships/hyperlink" Target="http://www.barbaraleeforcongress.org/" TargetMode="External"/><Relationship Id="rId149" Type="http://schemas.openxmlformats.org/officeDocument/2006/relationships/hyperlink" Target="http://kyrstensinema.com/" TargetMode="External"/><Relationship Id="rId5" Type="http://schemas.openxmlformats.org/officeDocument/2006/relationships/hyperlink" Target="http://www.cathyforcongress.com/" TargetMode="External"/><Relationship Id="rId90" Type="http://schemas.openxmlformats.org/officeDocument/2006/relationships/hyperlink" Target="http://www.elisabethforkentucky.com/" TargetMode="External"/><Relationship Id="rId95" Type="http://schemas.openxmlformats.org/officeDocument/2006/relationships/hyperlink" Target="http://www.susanbrooksforcongress.com/" TargetMode="External"/><Relationship Id="rId22" Type="http://schemas.openxmlformats.org/officeDocument/2006/relationships/hyperlink" Target="http://www.votedianeblack.com/" TargetMode="External"/><Relationship Id="rId27" Type="http://schemas.openxmlformats.org/officeDocument/2006/relationships/hyperlink" Target="http://www.gloria4congress.com/" TargetMode="External"/><Relationship Id="rId43" Type="http://schemas.openxmlformats.org/officeDocument/2006/relationships/hyperlink" Target="http://laurafornc.com/" TargetMode="External"/><Relationship Id="rId48" Type="http://schemas.openxmlformats.org/officeDocument/2006/relationships/hyperlink" Target="http://www.marthaforny.com/" TargetMode="External"/><Relationship Id="rId64" Type="http://schemas.openxmlformats.org/officeDocument/2006/relationships/hyperlink" Target="http://janicekovach.com/" TargetMode="External"/><Relationship Id="rId69" Type="http://schemas.openxmlformats.org/officeDocument/2006/relationships/hyperlink" Target="http://www.erinbilbray.com/" TargetMode="External"/><Relationship Id="rId113" Type="http://schemas.openxmlformats.org/officeDocument/2006/relationships/hyperlink" Target="http://www.castorforcongress.com/" TargetMode="External"/><Relationship Id="rId118" Type="http://schemas.openxmlformats.org/officeDocument/2006/relationships/hyperlink" Target="https://www.gwengraham.com/" TargetMode="External"/><Relationship Id="rId134" Type="http://schemas.openxmlformats.org/officeDocument/2006/relationships/hyperlink" Target="http://www.normatorres.com/" TargetMode="External"/><Relationship Id="rId139" Type="http://schemas.openxmlformats.org/officeDocument/2006/relationships/hyperlink" Target="http://www.cappsforcongress.com/" TargetMode="External"/><Relationship Id="rId80" Type="http://schemas.openxmlformats.org/officeDocument/2006/relationships/hyperlink" Target="http://brendalawrence.com/" TargetMode="External"/><Relationship Id="rId85" Type="http://schemas.openxmlformats.org/officeDocument/2006/relationships/hyperlink" Target="http://nikitsongas.com/" TargetMode="External"/><Relationship Id="rId150" Type="http://schemas.openxmlformats.org/officeDocument/2006/relationships/hyperlink" Target="http://saucedomercer.com/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://www.roblesforcongress.com/" TargetMode="External"/><Relationship Id="rId17" Type="http://schemas.openxmlformats.org/officeDocument/2006/relationships/hyperlink" Target="http://www.kaygranger.com/" TargetMode="External"/><Relationship Id="rId25" Type="http://schemas.openxmlformats.org/officeDocument/2006/relationships/hyperlink" Target="https://www.facebook.com/CorinnaforSD" TargetMode="External"/><Relationship Id="rId33" Type="http://schemas.openxmlformats.org/officeDocument/2006/relationships/hyperlink" Target="http://www.tootiesmith.com/" TargetMode="External"/><Relationship Id="rId38" Type="http://schemas.openxmlformats.org/officeDocument/2006/relationships/hyperlink" Target="http://www.jennifergarrison.com/" TargetMode="External"/><Relationship Id="rId46" Type="http://schemas.openxmlformats.org/officeDocument/2006/relationships/hyperlink" Target="http://www.weppnerforcongress.com/" TargetMode="External"/><Relationship Id="rId59" Type="http://schemas.openxmlformats.org/officeDocument/2006/relationships/hyperlink" Target="http://www.michellelujangrisham.net/" TargetMode="External"/><Relationship Id="rId67" Type="http://schemas.openxmlformats.org/officeDocument/2006/relationships/hyperlink" Target="http://kusterforcongress.com/home-2/" TargetMode="External"/><Relationship Id="rId103" Type="http://schemas.openxmlformats.org/officeDocument/2006/relationships/hyperlink" Target="http://robinkellyforcongress.org/" TargetMode="External"/><Relationship Id="rId108" Type="http://schemas.openxmlformats.org/officeDocument/2006/relationships/hyperlink" Target="https://twitter.com/RosLehtinen" TargetMode="External"/><Relationship Id="rId116" Type="http://schemas.openxmlformats.org/officeDocument/2006/relationships/hyperlink" Target="http://www.corrineforcongress.com/" TargetMode="External"/><Relationship Id="rId124" Type="http://schemas.openxmlformats.org/officeDocument/2006/relationships/hyperlink" Target="http://www.susandavisforcongress.com/" TargetMode="External"/><Relationship Id="rId129" Type="http://schemas.openxmlformats.org/officeDocument/2006/relationships/hyperlink" Target="https://www.facebook.com/MaxineWaters" TargetMode="External"/><Relationship Id="rId137" Type="http://schemas.openxmlformats.org/officeDocument/2006/relationships/hyperlink" Target="http://www.judychu.org/" TargetMode="External"/><Relationship Id="rId20" Type="http://schemas.openxmlformats.org/officeDocument/2006/relationships/hyperlink" Target="http://charlottebergmann.com/" TargetMode="External"/><Relationship Id="rId41" Type="http://schemas.openxmlformats.org/officeDocument/2006/relationships/hyperlink" Target="http://www.clearyforcongress.com/" TargetMode="External"/><Relationship Id="rId54" Type="http://schemas.openxmlformats.org/officeDocument/2006/relationships/hyperlink" Target="http://www.nydiamvelazquez.com/" TargetMode="External"/><Relationship Id="rId62" Type="http://schemas.openxmlformats.org/officeDocument/2006/relationships/hyperlink" Target="http://www.dentleyforcongress.com/" TargetMode="External"/><Relationship Id="rId70" Type="http://schemas.openxmlformats.org/officeDocument/2006/relationships/hyperlink" Target="http://kristenforcongress.wordpress.com/" TargetMode="External"/><Relationship Id="rId75" Type="http://schemas.openxmlformats.org/officeDocument/2006/relationships/hyperlink" Target="https://www.facebook.com/CDentonforCongress" TargetMode="External"/><Relationship Id="rId83" Type="http://schemas.openxmlformats.org/officeDocument/2006/relationships/hyperlink" Target="http://pambyrnesforcongress.com/" TargetMode="External"/><Relationship Id="rId88" Type="http://schemas.openxmlformats.org/officeDocument/2006/relationships/hyperlink" Target="http://www.cainforcongress.com/" TargetMode="External"/><Relationship Id="rId91" Type="http://schemas.openxmlformats.org/officeDocument/2006/relationships/hyperlink" Target="http://www.kellykultala.com/" TargetMode="External"/><Relationship Id="rId96" Type="http://schemas.openxmlformats.org/officeDocument/2006/relationships/hyperlink" Target="http://www.standwithjackie.com/" TargetMode="External"/><Relationship Id="rId111" Type="http://schemas.openxmlformats.org/officeDocument/2006/relationships/hyperlink" Target="http://www.loisfrankelforcongress.com/" TargetMode="External"/><Relationship Id="rId132" Type="http://schemas.openxmlformats.org/officeDocument/2006/relationships/hyperlink" Target="http://www.karenbass.com/index.php" TargetMode="External"/><Relationship Id="rId140" Type="http://schemas.openxmlformats.org/officeDocument/2006/relationships/hyperlink" Target="http://amandarenteria.com/" TargetMode="External"/><Relationship Id="rId145" Type="http://schemas.openxmlformats.org/officeDocument/2006/relationships/hyperlink" Target="https://www.facebook.com/NancyPelosi" TargetMode="External"/><Relationship Id="rId153" Type="http://schemas.openxmlformats.org/officeDocument/2006/relationships/hyperlink" Target="http://www.sewellforcongress.com/" TargetMode="External"/><Relationship Id="rId1" Type="http://schemas.openxmlformats.org/officeDocument/2006/relationships/hyperlink" Target="http://www.lummisforwyoming.org/" TargetMode="External"/><Relationship Id="rId6" Type="http://schemas.openxmlformats.org/officeDocument/2006/relationships/hyperlink" Target="http://www.votejaime.com/" TargetMode="External"/><Relationship Id="rId15" Type="http://schemas.openxmlformats.org/officeDocument/2006/relationships/hyperlink" Target="http://www.ebj2012.com/2012-about.htm" TargetMode="External"/><Relationship Id="rId23" Type="http://schemas.openxmlformats.org/officeDocument/2006/relationships/hyperlink" Target="http://www.lendasherrell.com/" TargetMode="External"/><Relationship Id="rId28" Type="http://schemas.openxmlformats.org/officeDocument/2006/relationships/hyperlink" Target="http://www.barbarajoforcongress.us/" TargetMode="External"/><Relationship Id="rId36" Type="http://schemas.openxmlformats.org/officeDocument/2006/relationships/hyperlink" Target="http://marcialfudge.com/" TargetMode="External"/><Relationship Id="rId49" Type="http://schemas.openxmlformats.org/officeDocument/2006/relationships/hyperlink" Target="http://eliseforcongress.com/" TargetMode="External"/><Relationship Id="rId57" Type="http://schemas.openxmlformats.org/officeDocument/2006/relationships/hyperlink" Target="https://www.facebook.com/VOTEMAHER" TargetMode="External"/><Relationship Id="rId106" Type="http://schemas.openxmlformats.org/officeDocument/2006/relationships/hyperlink" Target="http://shirleyringo.com/" TargetMode="External"/><Relationship Id="rId114" Type="http://schemas.openxmlformats.org/officeDocument/2006/relationships/hyperlink" Target="http://www.carolplattforcongress.com/" TargetMode="External"/><Relationship Id="rId119" Type="http://schemas.openxmlformats.org/officeDocument/2006/relationships/hyperlink" Target="http://www.roseizzoforcongress.com/" TargetMode="External"/><Relationship Id="rId127" Type="http://schemas.openxmlformats.org/officeDocument/2006/relationships/hyperlink" Target="http://mimiwalters.com/" TargetMode="External"/><Relationship Id="rId10" Type="http://schemas.openxmlformats.org/officeDocument/2006/relationships/hyperlink" Target="http://www.suzannepatrickforcongress.com/" TargetMode="External"/><Relationship Id="rId31" Type="http://schemas.openxmlformats.org/officeDocument/2006/relationships/hyperlink" Target="http://maryellenforcongress.com/" TargetMode="External"/><Relationship Id="rId44" Type="http://schemas.openxmlformats.org/officeDocument/2006/relationships/hyperlink" Target="http://virginiafoxx.com/" TargetMode="External"/><Relationship Id="rId52" Type="http://schemas.openxmlformats.org/officeDocument/2006/relationships/hyperlink" Target="http://carolynmaloney.com/" TargetMode="External"/><Relationship Id="rId60" Type="http://schemas.openxmlformats.org/officeDocument/2006/relationships/hyperlink" Target="http://www.eckforcongress.com/" TargetMode="External"/><Relationship Id="rId65" Type="http://schemas.openxmlformats.org/officeDocument/2006/relationships/hyperlink" Target="http://www.belgardforcongress.com/" TargetMode="External"/><Relationship Id="rId73" Type="http://schemas.openxmlformats.org/officeDocument/2006/relationships/hyperlink" Target="http://www.stockerincongress.com/" TargetMode="External"/><Relationship Id="rId78" Type="http://schemas.openxmlformats.org/officeDocument/2006/relationships/hyperlink" Target="http://www.mccollumforcongress.com/" TargetMode="External"/><Relationship Id="rId81" Type="http://schemas.openxmlformats.org/officeDocument/2006/relationships/hyperlink" Target="http://debbiedingellforcongress.com/" TargetMode="External"/><Relationship Id="rId86" Type="http://schemas.openxmlformats.org/officeDocument/2006/relationships/hyperlink" Target="http://www.nancyhoyt.com/index.php" TargetMode="External"/><Relationship Id="rId94" Type="http://schemas.openxmlformats.org/officeDocument/2006/relationships/hyperlink" Target="http://www.catping.com/" TargetMode="External"/><Relationship Id="rId99" Type="http://schemas.openxmlformats.org/officeDocument/2006/relationships/hyperlink" Target="http://www.darlenesenger.org/" TargetMode="External"/><Relationship Id="rId101" Type="http://schemas.openxmlformats.org/officeDocument/2006/relationships/hyperlink" Target="http://www.tammyduckworth.com/" TargetMode="External"/><Relationship Id="rId122" Type="http://schemas.openxmlformats.org/officeDocument/2006/relationships/hyperlink" Target="http://www.loriforcongress2014.com/" TargetMode="External"/><Relationship Id="rId130" Type="http://schemas.openxmlformats.org/officeDocument/2006/relationships/hyperlink" Target="http://www.lucilleforcongress.org/" TargetMode="External"/><Relationship Id="rId135" Type="http://schemas.openxmlformats.org/officeDocument/2006/relationships/hyperlink" Target="https://www.facebook.com/AdrienneEdwardsforCongress" TargetMode="External"/><Relationship Id="rId143" Type="http://schemas.openxmlformats.org/officeDocument/2006/relationships/hyperlink" Target="http://jackieforcongress.com/" TargetMode="External"/><Relationship Id="rId148" Type="http://schemas.openxmlformats.org/officeDocument/2006/relationships/hyperlink" Target="http://www.wendyrogers.org/" TargetMode="External"/><Relationship Id="rId151" Type="http://schemas.openxmlformats.org/officeDocument/2006/relationships/hyperlink" Target="http://mcsallyforcongress.com/" TargetMode="External"/><Relationship Id="rId4" Type="http://schemas.openxmlformats.org/officeDocument/2006/relationships/hyperlink" Target="http://www.joycemcdonald.com/" TargetMode="External"/><Relationship Id="rId9" Type="http://schemas.openxmlformats.org/officeDocument/2006/relationships/hyperlink" Target="http://www.barbaracomstockforcongress.com/" TargetMode="External"/><Relationship Id="rId13" Type="http://schemas.openxmlformats.org/officeDocument/2006/relationships/hyperlink" Target="http://www.dmcaleer.com/" TargetMode="External"/><Relationship Id="rId18" Type="http://schemas.openxmlformats.org/officeDocument/2006/relationships/hyperlink" Target="http://www.tawanacadienforcongress.com/" TargetMode="External"/><Relationship Id="rId39" Type="http://schemas.openxmlformats.org/officeDocument/2006/relationships/hyperlink" Target="https://www.facebook.com/pages/Janet-Garrett-for-Congress/209843449225104" TargetMode="External"/><Relationship Id="rId109" Type="http://schemas.openxmlformats.org/officeDocument/2006/relationships/hyperlink" Target="http://www.fredericawilsonforcongress.com/" TargetMode="External"/><Relationship Id="rId34" Type="http://schemas.openxmlformats.org/officeDocument/2006/relationships/hyperlink" Target="http://www.aeleaforcongress.com/" TargetMode="External"/><Relationship Id="rId50" Type="http://schemas.openxmlformats.org/officeDocument/2006/relationships/hyperlink" Target="http://nanhayworth.com/" TargetMode="External"/><Relationship Id="rId55" Type="http://schemas.openxmlformats.org/officeDocument/2006/relationships/hyperlink" Target="http://gracefornewyork.com/" TargetMode="External"/><Relationship Id="rId76" Type="http://schemas.openxmlformats.org/officeDocument/2006/relationships/hyperlink" Target="http://annwagner.com/" TargetMode="External"/><Relationship Id="rId97" Type="http://schemas.openxmlformats.org/officeDocument/2006/relationships/hyperlink" Target="http://www.cheribustos.com/" TargetMode="External"/><Relationship Id="rId104" Type="http://schemas.openxmlformats.org/officeDocument/2006/relationships/hyperlink" Target="http://appelforiowa.com/" TargetMode="External"/><Relationship Id="rId120" Type="http://schemas.openxmlformats.org/officeDocument/2006/relationships/hyperlink" Target="http://elizabethesty.com/" TargetMode="External"/><Relationship Id="rId125" Type="http://schemas.openxmlformats.org/officeDocument/2006/relationships/hyperlink" Target="http://www.drsuesavary.com/" TargetMode="External"/><Relationship Id="rId141" Type="http://schemas.openxmlformats.org/officeDocument/2006/relationships/hyperlink" Target="http://www.lofgrenforcongress.com/" TargetMode="External"/><Relationship Id="rId146" Type="http://schemas.openxmlformats.org/officeDocument/2006/relationships/hyperlink" Target="http://www.matsuiforcongress.com/" TargetMode="External"/><Relationship Id="rId7" Type="http://schemas.openxmlformats.org/officeDocument/2006/relationships/hyperlink" Target="http://www.delbeneforcongress.com/" TargetMode="External"/><Relationship Id="rId71" Type="http://schemas.openxmlformats.org/officeDocument/2006/relationships/hyperlink" Target="http://friendsforannette.com/" TargetMode="External"/><Relationship Id="rId92" Type="http://schemas.openxmlformats.org/officeDocument/2006/relationships/hyperlink" Target="http://www.wakefieldforkansas.com/" TargetMode="External"/><Relationship Id="rId2" Type="http://schemas.openxmlformats.org/officeDocument/2006/relationships/hyperlink" Target="http://www.kellywestlund.com/" TargetMode="External"/><Relationship Id="rId29" Type="http://schemas.openxmlformats.org/officeDocument/2006/relationships/hyperlink" Target="http://www.erin14.com/" TargetMode="External"/><Relationship Id="rId24" Type="http://schemas.openxmlformats.org/officeDocument/2006/relationships/hyperlink" Target="http://www.maryheadrick.com/index.html" TargetMode="External"/><Relationship Id="rId40" Type="http://schemas.openxmlformats.org/officeDocument/2006/relationships/hyperlink" Target="http://beattyforcongress.com/" TargetMode="External"/><Relationship Id="rId45" Type="http://schemas.openxmlformats.org/officeDocument/2006/relationships/hyperlink" Target="http://www.reneeforcongress.com/" TargetMode="External"/><Relationship Id="rId66" Type="http://schemas.openxmlformats.org/officeDocument/2006/relationships/hyperlink" Target="http://elect-mari.com/" TargetMode="External"/><Relationship Id="rId87" Type="http://schemas.openxmlformats.org/officeDocument/2006/relationships/hyperlink" Target="http://www.donnaedwardsforcongress.com/" TargetMode="External"/><Relationship Id="rId110" Type="http://schemas.openxmlformats.org/officeDocument/2006/relationships/hyperlink" Target="http://www.debbiewassermanschultz.com/" TargetMode="External"/><Relationship Id="rId115" Type="http://schemas.openxmlformats.org/officeDocument/2006/relationships/hyperlink" Target="http://gloforcongress.org/" TargetMode="External"/><Relationship Id="rId131" Type="http://schemas.openxmlformats.org/officeDocument/2006/relationships/hyperlink" Target="http://voteforlinda.com/" TargetMode="External"/><Relationship Id="rId136" Type="http://schemas.openxmlformats.org/officeDocument/2006/relationships/hyperlink" Target="http://www.napolitanoforcongress.com/" TargetMode="External"/><Relationship Id="rId61" Type="http://schemas.openxmlformats.org/officeDocument/2006/relationships/hyperlink" Target="http://bonnieforcongress.com/" TargetMode="External"/><Relationship Id="rId82" Type="http://schemas.openxmlformats.org/officeDocument/2006/relationships/hyperlink" Target="http://candice-miller.com/" TargetMode="External"/><Relationship Id="rId152" Type="http://schemas.openxmlformats.org/officeDocument/2006/relationships/hyperlink" Target="http://www.kirkpatrickforarizona.com/" TargetMode="External"/><Relationship Id="rId19" Type="http://schemas.openxmlformats.org/officeDocument/2006/relationships/hyperlink" Target="http://www.votemckellar.com/" TargetMode="External"/><Relationship Id="rId14" Type="http://schemas.openxmlformats.org/officeDocument/2006/relationships/hyperlink" Target="http://susanforcongress.com/" TargetMode="External"/><Relationship Id="rId30" Type="http://schemas.openxmlformats.org/officeDocument/2006/relationships/hyperlink" Target="https://www.facebook.com/hartzokforcongress" TargetMode="External"/><Relationship Id="rId35" Type="http://schemas.openxmlformats.org/officeDocument/2006/relationships/hyperlink" Target="http://www.bonamiciforcongress.com/" TargetMode="External"/><Relationship Id="rId56" Type="http://schemas.openxmlformats.org/officeDocument/2006/relationships/hyperlink" Target="http://www.kathleenrice.com/" TargetMode="External"/><Relationship Id="rId77" Type="http://schemas.openxmlformats.org/officeDocument/2006/relationships/hyperlink" Target="http://www.sharna4us.com/" TargetMode="External"/><Relationship Id="rId100" Type="http://schemas.openxmlformats.org/officeDocument/2006/relationships/hyperlink" Target="http://www.janschakowsky.org/" TargetMode="External"/><Relationship Id="rId105" Type="http://schemas.openxmlformats.org/officeDocument/2006/relationships/hyperlink" Target="https://www.millermeeks.com/" TargetMode="External"/><Relationship Id="rId126" Type="http://schemas.openxmlformats.org/officeDocument/2006/relationships/hyperlink" Target="http://www.loretta.org/node" TargetMode="External"/><Relationship Id="rId147" Type="http://schemas.openxmlformats.org/officeDocument/2006/relationships/hyperlink" Target="http://heidihallforcongress.com/" TargetMode="External"/><Relationship Id="rId8" Type="http://schemas.openxmlformats.org/officeDocument/2006/relationships/hyperlink" Target="http://www.suzannescholteforcongress.com/" TargetMode="External"/><Relationship Id="rId51" Type="http://schemas.openxmlformats.org/officeDocument/2006/relationships/hyperlink" Target="http://www.loweyforcongress.com/" TargetMode="External"/><Relationship Id="rId72" Type="http://schemas.openxmlformats.org/officeDocument/2006/relationships/hyperlink" Target="http://www.dinatitus.com/" TargetMode="External"/><Relationship Id="rId93" Type="http://schemas.openxmlformats.org/officeDocument/2006/relationships/hyperlink" Target="http://www.lynnjenkins.com/index.cfm?p=Home" TargetMode="External"/><Relationship Id="rId98" Type="http://schemas.openxmlformats.org/officeDocument/2006/relationships/hyperlink" Target="http://www.callisforillinois.com/" TargetMode="External"/><Relationship Id="rId121" Type="http://schemas.openxmlformats.org/officeDocument/2006/relationships/hyperlink" Target="http://www.rosadelauro.com/" TargetMode="External"/><Relationship Id="rId142" Type="http://schemas.openxmlformats.org/officeDocument/2006/relationships/hyperlink" Target="http://www.annaeshoo4congress.com/splash2014/Welcome%202.html" TargetMode="External"/><Relationship Id="rId3" Type="http://schemas.openxmlformats.org/officeDocument/2006/relationships/hyperlink" Target="http://www.gwenmooreforcongres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rtonforcongress.org/" TargetMode="External"/><Relationship Id="rId1" Type="http://schemas.openxmlformats.org/officeDocument/2006/relationships/hyperlink" Target="https://www.facebook.com/madeleine.bordallo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icafororegon.com/" TargetMode="External"/><Relationship Id="rId13" Type="http://schemas.openxmlformats.org/officeDocument/2006/relationships/hyperlink" Target="http://www.jeanneshaheen.org/" TargetMode="External"/><Relationship Id="rId18" Type="http://schemas.openxmlformats.org/officeDocument/2006/relationships/hyperlink" Target="http://www.kentuckyisnotforsale.com/" TargetMode="External"/><Relationship Id="rId3" Type="http://schemas.openxmlformats.org/officeDocument/2006/relationships/hyperlink" Target="https://www.facebook.com/maxeyscherrforussenate" TargetMode="External"/><Relationship Id="rId21" Type="http://schemas.openxmlformats.org/officeDocument/2006/relationships/hyperlink" Target="http://hanabusaforhawaii.com/" TargetMode="External"/><Relationship Id="rId7" Type="http://schemas.openxmlformats.org/officeDocument/2006/relationships/hyperlink" Target="http://joycedickersonsc.com/" TargetMode="External"/><Relationship Id="rId12" Type="http://schemas.openxmlformats.org/officeDocument/2006/relationships/hyperlink" Target="http://www.kayhagan.com/" TargetMode="External"/><Relationship Id="rId17" Type="http://schemas.openxmlformats.org/officeDocument/2006/relationships/hyperlink" Target="http://www.marylandrieu.com/home" TargetMode="External"/><Relationship Id="rId2" Type="http://schemas.openxmlformats.org/officeDocument/2006/relationships/hyperlink" Target="http://www.natalietennant.com/" TargetMode="External"/><Relationship Id="rId16" Type="http://schemas.openxmlformats.org/officeDocument/2006/relationships/hyperlink" Target="http://www.susancollins.com/" TargetMode="External"/><Relationship Id="rId20" Type="http://schemas.openxmlformats.org/officeDocument/2006/relationships/hyperlink" Target="http://www.joniforiowa.com/" TargetMode="External"/><Relationship Id="rId1" Type="http://schemas.openxmlformats.org/officeDocument/2006/relationships/hyperlink" Target="http://www.capitoforsenate.com/" TargetMode="External"/><Relationship Id="rId6" Type="http://schemas.openxmlformats.org/officeDocument/2006/relationships/hyperlink" Target="http://www.bosworthforsenate.com/" TargetMode="External"/><Relationship Id="rId11" Type="http://schemas.openxmlformats.org/officeDocument/2006/relationships/hyperlink" Target="http://www.heathergrantnc.com/" TargetMode="External"/><Relationship Id="rId5" Type="http://schemas.openxmlformats.org/officeDocument/2006/relationships/hyperlink" Target="https://brendalenard.nationbuilder.com/" TargetMode="External"/><Relationship Id="rId15" Type="http://schemas.openxmlformats.org/officeDocument/2006/relationships/hyperlink" Target="http://bellowsforsenate.com/" TargetMode="External"/><Relationship Id="rId23" Type="http://schemas.openxmlformats.org/officeDocument/2006/relationships/hyperlink" Target="http://www.michellenunn.com/" TargetMode="External"/><Relationship Id="rId10" Type="http://schemas.openxmlformats.org/officeDocument/2006/relationships/hyperlink" Target="http://www.cj4ok.com/" TargetMode="External"/><Relationship Id="rId19" Type="http://schemas.openxmlformats.org/officeDocument/2006/relationships/hyperlink" Target="http://alisonforkentucky.com/" TargetMode="External"/><Relationship Id="rId4" Type="http://schemas.openxmlformats.org/officeDocument/2006/relationships/hyperlink" Target="https://twitter.com/KeshaRogersTX22" TargetMode="External"/><Relationship Id="rId9" Type="http://schemas.openxmlformats.org/officeDocument/2006/relationships/hyperlink" Target="http://djeanmcbride-samuels.vpweb.com/" TargetMode="External"/><Relationship Id="rId14" Type="http://schemas.openxmlformats.org/officeDocument/2006/relationships/hyperlink" Target="http://www.terrilynnland.com/" TargetMode="External"/><Relationship Id="rId22" Type="http://schemas.openxmlformats.org/officeDocument/2006/relationships/hyperlink" Target="http://www.steenmilesussenate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lisamadigan.org/?no_splash=1" TargetMode="External"/><Relationship Id="rId13" Type="http://schemas.openxmlformats.org/officeDocument/2006/relationships/hyperlink" Target="http://www.feleciaforarizona.com/meet-felecia" TargetMode="External"/><Relationship Id="rId3" Type="http://schemas.openxmlformats.org/officeDocument/2006/relationships/hyperlink" Target="http://www.riedelfornm.com/" TargetMode="External"/><Relationship Id="rId7" Type="http://schemas.openxmlformats.org/officeDocument/2006/relationships/hyperlink" Target="http://www.aishabraveboy.com/" TargetMode="External"/><Relationship Id="rId12" Type="http://schemas.openxmlformats.org/officeDocument/2006/relationships/hyperlink" Target="http://www.leslierutledge.com/" TargetMode="External"/><Relationship Id="rId2" Type="http://schemas.openxmlformats.org/officeDocument/2006/relationships/hyperlink" Target="http://kpforag.com/" TargetMode="External"/><Relationship Id="rId1" Type="http://schemas.openxmlformats.org/officeDocument/2006/relationships/hyperlink" Target="http://www.happ4da.com/" TargetMode="External"/><Relationship Id="rId6" Type="http://schemas.openxmlformats.org/officeDocument/2006/relationships/hyperlink" Target="http://www.maurahealey.com/" TargetMode="External"/><Relationship Id="rId11" Type="http://schemas.openxmlformats.org/officeDocument/2006/relationships/hyperlink" Target="http://kamalaharris.org/" TargetMode="External"/><Relationship Id="rId5" Type="http://schemas.openxmlformats.org/officeDocument/2006/relationships/hyperlink" Target="http://loriswanson.com/" TargetMode="External"/><Relationship Id="rId10" Type="http://schemas.openxmlformats.org/officeDocument/2006/relationships/hyperlink" Target="http://www.cynthiacoffmanforag.com/" TargetMode="External"/><Relationship Id="rId4" Type="http://schemas.openxmlformats.org/officeDocument/2006/relationships/hyperlink" Target="http://janetstewart2014.com/" TargetMode="External"/><Relationship Id="rId9" Type="http://schemas.openxmlformats.org/officeDocument/2006/relationships/hyperlink" Target="http://www.pambondi.com/Pam_Bondi/About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eathermizeur.com/" TargetMode="External"/><Relationship Id="rId13" Type="http://schemas.openxmlformats.org/officeDocument/2006/relationships/hyperlink" Target="https://www.facebook.com/linda.m.lopez.39" TargetMode="External"/><Relationship Id="rId18" Type="http://schemas.openxmlformats.org/officeDocument/2006/relationships/hyperlink" Target="http://katiemcginty.com/" TargetMode="External"/><Relationship Id="rId26" Type="http://schemas.openxmlformats.org/officeDocument/2006/relationships/hyperlink" Target="http://www.emilypeyton.org/" TargetMode="External"/><Relationship Id="rId3" Type="http://schemas.openxmlformats.org/officeDocument/2006/relationships/hyperlink" Target="http://www.winston4gov.com/" TargetMode="External"/><Relationship Id="rId21" Type="http://schemas.openxmlformats.org/officeDocument/2006/relationships/hyperlink" Target="http://lorahubbel.com/" TargetMode="External"/><Relationship Id="rId7" Type="http://schemas.openxmlformats.org/officeDocument/2006/relationships/hyperlink" Target="http://winnforgovernor.com/" TargetMode="External"/><Relationship Id="rId12" Type="http://schemas.openxmlformats.org/officeDocument/2006/relationships/hyperlink" Target="http://www.susanamartinez.com/" TargetMode="External"/><Relationship Id="rId17" Type="http://schemas.openxmlformats.org/officeDocument/2006/relationships/hyperlink" Target="http://www.allysonschwartz.com/splash" TargetMode="External"/><Relationship Id="rId25" Type="http://schemas.openxmlformats.org/officeDocument/2006/relationships/hyperlink" Target="http://lisa4texas.com/" TargetMode="External"/><Relationship Id="rId2" Type="http://schemas.openxmlformats.org/officeDocument/2006/relationships/hyperlink" Target="http://www.votedocbryant.com/" TargetMode="External"/><Relationship Id="rId16" Type="http://schemas.openxmlformats.org/officeDocument/2006/relationships/hyperlink" Target="http://maeforgovernor.com/" TargetMode="External"/><Relationship Id="rId20" Type="http://schemas.openxmlformats.org/officeDocument/2006/relationships/hyperlink" Target="http://www.nikkihaley.com/home/" TargetMode="External"/><Relationship Id="rId29" Type="http://schemas.openxmlformats.org/officeDocument/2006/relationships/hyperlink" Target="http://www.cindyhillwyomingtough.com/" TargetMode="External"/><Relationship Id="rId1" Type="http://schemas.openxmlformats.org/officeDocument/2006/relationships/hyperlink" Target="http://www.christinejones.com/" TargetMode="External"/><Relationship Id="rId6" Type="http://schemas.openxmlformats.org/officeDocument/2006/relationships/hyperlink" Target="http://www.yinkaadeshinaforgovernor2014.com/" TargetMode="External"/><Relationship Id="rId11" Type="http://schemas.openxmlformats.org/officeDocument/2006/relationships/hyperlink" Target="http://www.maggiehassan.com/" TargetMode="External"/><Relationship Id="rId24" Type="http://schemas.openxmlformats.org/officeDocument/2006/relationships/hyperlink" Target="http://miriamfortexas.com/" TargetMode="External"/><Relationship Id="rId5" Type="http://schemas.openxmlformats.org/officeDocument/2006/relationships/hyperlink" Target="http://www.elizabethforgovernor.com/" TargetMode="External"/><Relationship Id="rId15" Type="http://schemas.openxmlformats.org/officeDocument/2006/relationships/hyperlink" Target="http://www.maryfallin.org/" TargetMode="External"/><Relationship Id="rId23" Type="http://schemas.openxmlformats.org/officeDocument/2006/relationships/hyperlink" Target="http://www.wendydavistexas.com/" TargetMode="External"/><Relationship Id="rId28" Type="http://schemas.openxmlformats.org/officeDocument/2006/relationships/hyperlink" Target="http://www.burkeforwisconsin.com/?gclid=CJj92fevqLoCFcuZ4AodgikAMQ" TargetMode="External"/><Relationship Id="rId10" Type="http://schemas.openxmlformats.org/officeDocument/2006/relationships/hyperlink" Target="http://www.marthacoakley.com/" TargetMode="External"/><Relationship Id="rId19" Type="http://schemas.openxmlformats.org/officeDocument/2006/relationships/hyperlink" Target="http://www.ginaraimondo.com/" TargetMode="External"/><Relationship Id="rId4" Type="http://schemas.openxmlformats.org/officeDocument/2006/relationships/hyperlink" Target="http://www.nanrich2014.com/" TargetMode="External"/><Relationship Id="rId9" Type="http://schemas.openxmlformats.org/officeDocument/2006/relationships/hyperlink" Target="http://www.citizensoversightmaryland.com/" TargetMode="External"/><Relationship Id="rId14" Type="http://schemas.openxmlformats.org/officeDocument/2006/relationships/hyperlink" Target="http://www.teachoutwu.com/" TargetMode="External"/><Relationship Id="rId22" Type="http://schemas.openxmlformats.org/officeDocument/2006/relationships/hyperlink" Target="http://www.susanforsd.com/" TargetMode="External"/><Relationship Id="rId27" Type="http://schemas.openxmlformats.org/officeDocument/2006/relationships/hyperlink" Target="http://www.christensenottley.com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ucyflores.com/" TargetMode="External"/><Relationship Id="rId13" Type="http://schemas.openxmlformats.org/officeDocument/2006/relationships/hyperlink" Target="http://www.dockingblog.com/" TargetMode="External"/><Relationship Id="rId18" Type="http://schemas.openxmlformats.org/officeDocument/2006/relationships/hyperlink" Target="https://www.facebook.com/monicavernoniowa" TargetMode="External"/><Relationship Id="rId26" Type="http://schemas.openxmlformats.org/officeDocument/2006/relationships/hyperlink" Target="https://www.facebook.com/DebraHobbsForArkansas" TargetMode="External"/><Relationship Id="rId3" Type="http://schemas.openxmlformats.org/officeDocument/2006/relationships/hyperlink" Target="http://www.voteforcathy.com/" TargetMode="External"/><Relationship Id="rId21" Type="http://schemas.openxmlformats.org/officeDocument/2006/relationships/hyperlink" Target="http://www.conniestokes.com/" TargetMode="External"/><Relationship Id="rId7" Type="http://schemas.openxmlformats.org/officeDocument/2006/relationships/hyperlink" Target="http://www.suelowden.com/" TargetMode="External"/><Relationship Id="rId12" Type="http://schemas.openxmlformats.org/officeDocument/2006/relationships/hyperlink" Target="http://t.co/X1HsSSEJZh" TargetMode="External"/><Relationship Id="rId17" Type="http://schemas.openxmlformats.org/officeDocument/2006/relationships/hyperlink" Target="https://twitter.com/brunelldonald" TargetMode="External"/><Relationship Id="rId25" Type="http://schemas.openxmlformats.org/officeDocument/2006/relationships/hyperlink" Target="https://www.facebook.com/pages/Office-of-Lt-Governor-Nancy-Wyman/176889632343577" TargetMode="External"/><Relationship Id="rId2" Type="http://schemas.openxmlformats.org/officeDocument/2006/relationships/hyperlink" Target="http://www.leticiavandeputte.com/" TargetMode="External"/><Relationship Id="rId16" Type="http://schemas.openxmlformats.org/officeDocument/2006/relationships/hyperlink" Target="http://www.bradyforillinois.com/news/in-the-news/article/maria-rodriguez--lt-gov-candidate" TargetMode="External"/><Relationship Id="rId20" Type="http://schemas.openxmlformats.org/officeDocument/2006/relationships/hyperlink" Target="https://www.facebook.com/maryzanakis" TargetMode="External"/><Relationship Id="rId1" Type="http://schemas.openxmlformats.org/officeDocument/2006/relationships/hyperlink" Target="http://www.rebeccaforreal.com/" TargetMode="External"/><Relationship Id="rId6" Type="http://schemas.openxmlformats.org/officeDocument/2006/relationships/hyperlink" Target="http://debfornewmexico.com/" TargetMode="External"/><Relationship Id="rId11" Type="http://schemas.openxmlformats.org/officeDocument/2006/relationships/hyperlink" Target="http://www.votehaddaway.com/" TargetMode="External"/><Relationship Id="rId24" Type="http://schemas.openxmlformats.org/officeDocument/2006/relationships/hyperlink" Target="http://www.pennyforct.com/" TargetMode="External"/><Relationship Id="rId5" Type="http://schemas.openxmlformats.org/officeDocument/2006/relationships/hyperlink" Target="http://kathyhochul.com/" TargetMode="External"/><Relationship Id="rId15" Type="http://schemas.openxmlformats.org/officeDocument/2006/relationships/hyperlink" Target="http://www.jiltracy.com/" TargetMode="External"/><Relationship Id="rId23" Type="http://schemas.openxmlformats.org/officeDocument/2006/relationships/hyperlink" Target="http://www.somers2014.com/" TargetMode="External"/><Relationship Id="rId10" Type="http://schemas.openxmlformats.org/officeDocument/2006/relationships/hyperlink" Target="https://www.karynpolitoforlg.com/" TargetMode="External"/><Relationship Id="rId19" Type="http://schemas.openxmlformats.org/officeDocument/2006/relationships/hyperlink" Target="https://twitter.com/KimReynoldsIA" TargetMode="External"/><Relationship Id="rId4" Type="http://schemas.openxmlformats.org/officeDocument/2006/relationships/hyperlink" Target="https://twitter.com/MaryTaylorOH" TargetMode="External"/><Relationship Id="rId9" Type="http://schemas.openxmlformats.org/officeDocument/2006/relationships/hyperlink" Target="http://markdayton.org/marks-story/tina/" TargetMode="External"/><Relationship Id="rId14" Type="http://schemas.openxmlformats.org/officeDocument/2006/relationships/hyperlink" Target="http://brucerauner.com/about/about-evelyn" TargetMode="External"/><Relationship Id="rId22" Type="http://schemas.openxmlformats.org/officeDocument/2006/relationships/hyperlink" Target="https://www.facebook.com/annette.taddeo" TargetMode="External"/><Relationship Id="rId27" Type="http://schemas.openxmlformats.org/officeDocument/2006/relationships/hyperlink" Target="http://www.kayivey.org/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mycofield.com/" TargetMode="External"/><Relationship Id="rId18" Type="http://schemas.openxmlformats.org/officeDocument/2006/relationships/hyperlink" Target="http://www.janetbarresi.com/" TargetMode="External"/><Relationship Id="rId26" Type="http://schemas.openxmlformats.org/officeDocument/2006/relationships/hyperlink" Target="http://www.cegavskeforsos.com/" TargetMode="External"/><Relationship Id="rId39" Type="http://schemas.openxmlformats.org/officeDocument/2006/relationships/hyperlink" Target="http://www.judybaartopinka.com/" TargetMode="External"/><Relationship Id="rId21" Type="http://schemas.openxmlformats.org/officeDocument/2006/relationships/hyperlink" Target="http://juliefedorchak.com/" TargetMode="External"/><Relationship Id="rId34" Type="http://schemas.openxmlformats.org/officeDocument/2006/relationships/hyperlink" Target="http://www.debgoldberg.com/" TargetMode="External"/><Relationship Id="rId42" Type="http://schemas.openxmlformats.org/officeDocument/2006/relationships/hyperlink" Target="http://www.marymosiman.com/" TargetMode="External"/><Relationship Id="rId47" Type="http://schemas.openxmlformats.org/officeDocument/2006/relationships/hyperlink" Target="http://valforeducation.com/" TargetMode="External"/><Relationship Id="rId50" Type="http://schemas.openxmlformats.org/officeDocument/2006/relationships/hyperlink" Target="http://marykaybacallao.jimdo.com/" TargetMode="External"/><Relationship Id="rId55" Type="http://schemas.openxmlformats.org/officeDocument/2006/relationships/hyperlink" Target="http://www.alishamorgan.com/" TargetMode="External"/><Relationship Id="rId63" Type="http://schemas.openxmlformats.org/officeDocument/2006/relationships/hyperlink" Target="http://www.blairforcacontroller.com/" TargetMode="External"/><Relationship Id="rId68" Type="http://schemas.openxmlformats.org/officeDocument/2006/relationships/hyperlink" Target="http://www.garciafortreasurer.com/" TargetMode="External"/><Relationship Id="rId7" Type="http://schemas.openxmlformats.org/officeDocument/2006/relationships/hyperlink" Target="http://bethpearce.com/" TargetMode="External"/><Relationship Id="rId71" Type="http://schemas.openxmlformats.org/officeDocument/2006/relationships/hyperlink" Target="https://www.facebook.com/sharonforarizona" TargetMode="External"/><Relationship Id="rId2" Type="http://schemas.openxmlformats.org/officeDocument/2006/relationships/hyperlink" Target="http://www.electlizjohnson.com/" TargetMode="External"/><Relationship Id="rId16" Type="http://schemas.openxmlformats.org/officeDocument/2006/relationships/hyperlink" Target="http://www.deskinforkids.com/" TargetMode="External"/><Relationship Id="rId29" Type="http://schemas.openxmlformats.org/officeDocument/2006/relationships/hyperlink" Target="http://www.amandaforauditor.com/" TargetMode="External"/><Relationship Id="rId11" Type="http://schemas.openxmlformats.org/officeDocument/2006/relationships/hyperlink" Target="https://twitter.com/ElizabethMoffly" TargetMode="External"/><Relationship Id="rId24" Type="http://schemas.openxmlformats.org/officeDocument/2006/relationships/hyperlink" Target="http://www.cawp.rutgers.edu/fast_facts/elections/www.facebook.com/DiannaDuran2014" TargetMode="External"/><Relationship Id="rId32" Type="http://schemas.openxmlformats.org/officeDocument/2006/relationships/hyperlink" Target="http://www.patriciasaintaubin.com/" TargetMode="External"/><Relationship Id="rId37" Type="http://schemas.openxmlformats.org/officeDocument/2006/relationships/hyperlink" Target="http://bethwhite.org/" TargetMode="External"/><Relationship Id="rId40" Type="http://schemas.openxmlformats.org/officeDocument/2006/relationships/hyperlink" Target="http://www.sheilasimon.org/" TargetMode="External"/><Relationship Id="rId45" Type="http://schemas.openxmlformats.org/officeDocument/2006/relationships/hyperlink" Target="https://www.facebook.com/pages/Deborah-Silver-for-Idaho-Treasurer/287118234777352?ref=nf" TargetMode="External"/><Relationship Id="rId53" Type="http://schemas.openxmlformats.org/officeDocument/2006/relationships/hyperlink" Target="http://www.ritatheteacher.com/" TargetMode="External"/><Relationship Id="rId58" Type="http://schemas.openxmlformats.org/officeDocument/2006/relationships/hyperlink" Target="http://sher2014.com/" TargetMode="External"/><Relationship Id="rId66" Type="http://schemas.openxmlformats.org/officeDocument/2006/relationships/hyperlink" Target="http://andrealea.com/" TargetMode="External"/><Relationship Id="rId5" Type="http://schemas.openxmlformats.org/officeDocument/2006/relationships/hyperlink" Target="http://jillian4supt.com/" TargetMode="External"/><Relationship Id="rId15" Type="http://schemas.openxmlformats.org/officeDocument/2006/relationships/hyperlink" Target="https://nelliegorbea.com/" TargetMode="External"/><Relationship Id="rId23" Type="http://schemas.openxmlformats.org/officeDocument/2006/relationships/hyperlink" Target="http://maggietoulouseoliver.com/news/2013/9/9/maggie-toulouse-oliver-launches-campaign-for-nm-secretary-of-state" TargetMode="External"/><Relationship Id="rId28" Type="http://schemas.openxmlformats.org/officeDocument/2006/relationships/hyperlink" Target="http://crystalrhoades.com/" TargetMode="External"/><Relationship Id="rId36" Type="http://schemas.openxmlformats.org/officeDocument/2006/relationships/hyperlink" Target="http://www.suzannecrouch.com/" TargetMode="External"/><Relationship Id="rId49" Type="http://schemas.openxmlformats.org/officeDocument/2006/relationships/hyperlink" Target="http://www.sharyldawes.com/" TargetMode="External"/><Relationship Id="rId57" Type="http://schemas.openxmlformats.org/officeDocument/2006/relationships/hyperlink" Target="http://www.mayrack.com/" TargetMode="External"/><Relationship Id="rId61" Type="http://schemas.openxmlformats.org/officeDocument/2006/relationships/hyperlink" Target="http://www.betsymarkey.com/index.php" TargetMode="External"/><Relationship Id="rId10" Type="http://schemas.openxmlformats.org/officeDocument/2006/relationships/hyperlink" Target="http://www.mollyspearman.com/home/" TargetMode="External"/><Relationship Id="rId19" Type="http://schemas.openxmlformats.org/officeDocument/2006/relationships/hyperlink" Target="http://www.conniepillich.com/" TargetMode="External"/><Relationship Id="rId31" Type="http://schemas.openxmlformats.org/officeDocument/2006/relationships/hyperlink" Target="http://www.rj4mi.com/" TargetMode="External"/><Relationship Id="rId44" Type="http://schemas.openxmlformats.org/officeDocument/2006/relationships/hyperlink" Target="http://janajonesforidaho.com/" TargetMode="External"/><Relationship Id="rId52" Type="http://schemas.openxmlformats.org/officeDocument/2006/relationships/hyperlink" Target="http://www.nancyjester.com/" TargetMode="External"/><Relationship Id="rId60" Type="http://schemas.openxmlformats.org/officeDocument/2006/relationships/hyperlink" Target="https://twitter.com/SOTSMerrill" TargetMode="External"/><Relationship Id="rId65" Type="http://schemas.openxmlformats.org/officeDocument/2006/relationships/hyperlink" Target="http://www.bettyyee.com/pages/main.php?pageid=1&amp;pagecategory=1" TargetMode="External"/><Relationship Id="rId73" Type="http://schemas.openxmlformats.org/officeDocument/2006/relationships/hyperlink" Target="http://www.josephforalabama.com/" TargetMode="External"/><Relationship Id="rId4" Type="http://schemas.openxmlformats.org/officeDocument/2006/relationships/hyperlink" Target="http://www.lainforsuperintendent.com/" TargetMode="External"/><Relationship Id="rId9" Type="http://schemas.openxmlformats.org/officeDocument/2006/relationships/hyperlink" Target="http://shantelkrebs.com/" TargetMode="External"/><Relationship Id="rId14" Type="http://schemas.openxmlformats.org/officeDocument/2006/relationships/hyperlink" Target="http://www.ginny4sos.com/" TargetMode="External"/><Relationship Id="rId22" Type="http://schemas.openxmlformats.org/officeDocument/2006/relationships/hyperlink" Target="http://april4nd.com/" TargetMode="External"/><Relationship Id="rId27" Type="http://schemas.openxmlformats.org/officeDocument/2006/relationships/hyperlink" Target="http://katefornevada.com/" TargetMode="External"/><Relationship Id="rId30" Type="http://schemas.openxmlformats.org/officeDocument/2006/relationships/hyperlink" Target="http://www.rebeccaotto.com/" TargetMode="External"/><Relationship Id="rId35" Type="http://schemas.openxmlformats.org/officeDocument/2006/relationships/hyperlink" Target="http://www.jeanforkansas.com/" TargetMode="External"/><Relationship Id="rId43" Type="http://schemas.openxmlformats.org/officeDocument/2006/relationships/hyperlink" Target="http://ybarraforidaho.com/" TargetMode="External"/><Relationship Id="rId48" Type="http://schemas.openxmlformats.org/officeDocument/2006/relationships/hyperlink" Target="http://www.tarnishadent.com/" TargetMode="External"/><Relationship Id="rId56" Type="http://schemas.openxmlformats.org/officeDocument/2006/relationships/hyperlink" Target="https://twitter.com/doreenrcarter" TargetMode="External"/><Relationship Id="rId64" Type="http://schemas.openxmlformats.org/officeDocument/2006/relationships/hyperlink" Target="http://www.ashleyforca.com/" TargetMode="External"/><Relationship Id="rId69" Type="http://schemas.openxmlformats.org/officeDocument/2006/relationships/hyperlink" Target="http://www.susaninmanforarkansas.com/" TargetMode="External"/><Relationship Id="rId8" Type="http://schemas.openxmlformats.org/officeDocument/2006/relationships/hyperlink" Target="http://www.beckybergerfortexas.com/" TargetMode="External"/><Relationship Id="rId51" Type="http://schemas.openxmlformats.org/officeDocument/2006/relationships/hyperlink" Target="http://kirawillis.com/" TargetMode="External"/><Relationship Id="rId72" Type="http://schemas.openxmlformats.org/officeDocument/2006/relationships/hyperlink" Target="http://www.votereagan.com/" TargetMode="External"/><Relationship Id="rId3" Type="http://schemas.openxmlformats.org/officeDocument/2006/relationships/hyperlink" Target="http://www.robbinshippforlabor.com/" TargetMode="External"/><Relationship Id="rId12" Type="http://schemas.openxmlformats.org/officeDocument/2006/relationships/hyperlink" Target="http://sherifew.com/" TargetMode="External"/><Relationship Id="rId17" Type="http://schemas.openxmlformats.org/officeDocument/2006/relationships/hyperlink" Target="http://www.joyforoklahoma.com/" TargetMode="External"/><Relationship Id="rId25" Type="http://schemas.openxmlformats.org/officeDocument/2006/relationships/hyperlink" Target="http://www.kimwallin.org/" TargetMode="External"/><Relationship Id="rId33" Type="http://schemas.openxmlformats.org/officeDocument/2006/relationships/hyperlink" Target="http://www.suzannebump.com/" TargetMode="External"/><Relationship Id="rId38" Type="http://schemas.openxmlformats.org/officeDocument/2006/relationships/hyperlink" Target="https://twitter.com/SecretaryLawson" TargetMode="External"/><Relationship Id="rId46" Type="http://schemas.openxmlformats.org/officeDocument/2006/relationships/hyperlink" Target="http://www.woodingsforidaho.com/" TargetMode="External"/><Relationship Id="rId59" Type="http://schemas.openxmlformats.org/officeDocument/2006/relationships/hyperlink" Target="http://denisenappier2014.com/" TargetMode="External"/><Relationship Id="rId67" Type="http://schemas.openxmlformats.org/officeDocument/2006/relationships/hyperlink" Target="https://www.facebook.com/regina4auditor" TargetMode="External"/><Relationship Id="rId20" Type="http://schemas.openxmlformats.org/officeDocument/2006/relationships/hyperlink" Target="http://ninaturner.org/" TargetMode="External"/><Relationship Id="rId41" Type="http://schemas.openxmlformats.org/officeDocument/2006/relationships/hyperlink" Target="http://sherrietaha.com/" TargetMode="External"/><Relationship Id="rId54" Type="http://schemas.openxmlformats.org/officeDocument/2006/relationships/hyperlink" Target="http://www.denisefreemanforgeorgiaschools.com/" TargetMode="External"/><Relationship Id="rId62" Type="http://schemas.openxmlformats.org/officeDocument/2006/relationships/hyperlink" Target="http://www.lydia4schools.com/" TargetMode="External"/><Relationship Id="rId70" Type="http://schemas.openxmlformats.org/officeDocument/2006/relationships/hyperlink" Target="http://www.dianedouglas.com/" TargetMode="External"/><Relationship Id="rId1" Type="http://schemas.openxmlformats.org/officeDocument/2006/relationships/hyperlink" Target="http://www.beverlygossage.com/" TargetMode="External"/><Relationship Id="rId6" Type="http://schemas.openxmlformats.org/officeDocument/2006/relationships/hyperlink" Target="http://www.cynthiacloud.com/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hepeoplescandidate.org/home.htm" TargetMode="External"/><Relationship Id="rId18" Type="http://schemas.openxmlformats.org/officeDocument/2006/relationships/hyperlink" Target="http://www.rhondaforcongress.com/" TargetMode="External"/><Relationship Id="rId26" Type="http://schemas.openxmlformats.org/officeDocument/2006/relationships/hyperlink" Target="https://www.facebook.com/monicavernonforcongress" TargetMode="External"/><Relationship Id="rId39" Type="http://schemas.openxmlformats.org/officeDocument/2006/relationships/hyperlink" Target="http://www.lilygilaniforcongress.com/" TargetMode="External"/><Relationship Id="rId21" Type="http://schemas.openxmlformats.org/officeDocument/2006/relationships/hyperlink" Target="http://www.cassiefelder.com/" TargetMode="External"/><Relationship Id="rId34" Type="http://schemas.openxmlformats.org/officeDocument/2006/relationships/hyperlink" Target="http://www.drjeanlenright4congress.com/" TargetMode="External"/><Relationship Id="rId42" Type="http://schemas.openxmlformats.org/officeDocument/2006/relationships/hyperlink" Target="http://www.wendygreuel.org/" TargetMode="External"/><Relationship Id="rId47" Type="http://schemas.openxmlformats.org/officeDocument/2006/relationships/hyperlink" Target="http://www.botelhoforcongress.com/" TargetMode="External"/><Relationship Id="rId50" Type="http://schemas.openxmlformats.org/officeDocument/2006/relationships/hyperlink" Target="https://www.facebook.com/karenmathewsforcongress" TargetMode="External"/><Relationship Id="rId55" Type="http://schemas.openxmlformats.org/officeDocument/2006/relationships/hyperlink" Target="http://thjohnsonforcongress.com/" TargetMode="External"/><Relationship Id="rId7" Type="http://schemas.openxmlformats.org/officeDocument/2006/relationships/hyperlink" Target="http://www.drjcbrooks4congress.org/" TargetMode="External"/><Relationship Id="rId12" Type="http://schemas.openxmlformats.org/officeDocument/2006/relationships/hyperlink" Target="http://www.patricedouglas.com/" TargetMode="External"/><Relationship Id="rId17" Type="http://schemas.openxmlformats.org/officeDocument/2006/relationships/hyperlink" Target="http://trish4congress.wordpress.com/" TargetMode="External"/><Relationship Id="rId25" Type="http://schemas.openxmlformats.org/officeDocument/2006/relationships/hyperlink" Target="http://www.swatidandekarforcongress.com/" TargetMode="External"/><Relationship Id="rId33" Type="http://schemas.openxmlformats.org/officeDocument/2006/relationships/hyperlink" Target="http://www.andrealeighmcgee.com/" TargetMode="External"/><Relationship Id="rId38" Type="http://schemas.openxmlformats.org/officeDocument/2006/relationships/hyperlink" Target="http://www.veronicaforcongress.com/" TargetMode="External"/><Relationship Id="rId46" Type="http://schemas.openxmlformats.org/officeDocument/2006/relationships/hyperlink" Target="http://www.vanilasingh.com/" TargetMode="External"/><Relationship Id="rId2" Type="http://schemas.openxmlformats.org/officeDocument/2006/relationships/hyperlink" Target="http://www.janeaholmquistnewbry.com/" TargetMode="External"/><Relationship Id="rId16" Type="http://schemas.openxmlformats.org/officeDocument/2006/relationships/hyperlink" Target="http://genforcongress.com/" TargetMode="External"/><Relationship Id="rId20" Type="http://schemas.openxmlformats.org/officeDocument/2006/relationships/hyperlink" Target="http://www.marisadefranco.com/" TargetMode="External"/><Relationship Id="rId29" Type="http://schemas.openxmlformats.org/officeDocument/2006/relationships/hyperlink" Target="http://electkathrynxian.com/" TargetMode="External"/><Relationship Id="rId41" Type="http://schemas.openxmlformats.org/officeDocument/2006/relationships/hyperlink" Target="http://www.barbaramulvaneyforcongress.com/" TargetMode="External"/><Relationship Id="rId54" Type="http://schemas.openxmlformats.org/officeDocument/2006/relationships/hyperlink" Target="http://www.shelleykaisforcongress.com/" TargetMode="External"/><Relationship Id="rId1" Type="http://schemas.openxmlformats.org/officeDocument/2006/relationships/hyperlink" Target="https://www.facebook.com/MesheaforCongress" TargetMode="External"/><Relationship Id="rId6" Type="http://schemas.openxmlformats.org/officeDocument/2006/relationships/hyperlink" Target="http://www.lissaforcongress.com/" TargetMode="External"/><Relationship Id="rId11" Type="http://schemas.openxmlformats.org/officeDocument/2006/relationships/hyperlink" Target="http://www.delindamorganforcongress.org/" TargetMode="External"/><Relationship Id="rId24" Type="http://schemas.openxmlformats.org/officeDocument/2006/relationships/hyperlink" Target="http://www.harrisforcongress3.com/" TargetMode="External"/><Relationship Id="rId32" Type="http://schemas.openxmlformats.org/officeDocument/2006/relationships/hyperlink" Target="http://www.vivianchildsforcongress.com/" TargetMode="External"/><Relationship Id="rId37" Type="http://schemas.openxmlformats.org/officeDocument/2006/relationships/hyperlink" Target="http://www.kerricondleyforcongress.com/" TargetMode="External"/><Relationship Id="rId40" Type="http://schemas.openxmlformats.org/officeDocument/2006/relationships/hyperlink" Target="https://twitter.com/DrKristie" TargetMode="External"/><Relationship Id="rId45" Type="http://schemas.openxmlformats.org/officeDocument/2006/relationships/hyperlink" Target="https://www.facebook.com/SandraMarshallforCongress" TargetMode="External"/><Relationship Id="rId53" Type="http://schemas.openxmlformats.org/officeDocument/2006/relationships/hyperlink" Target="http://www.maryrosewilcox.com/" TargetMode="External"/><Relationship Id="rId5" Type="http://schemas.openxmlformats.org/officeDocument/2006/relationships/hyperlink" Target="http://www.elainehaysforcongress.com/" TargetMode="External"/><Relationship Id="rId15" Type="http://schemas.openxmlformats.org/officeDocument/2006/relationships/hyperlink" Target="http://www.elsieformontana.com/" TargetMode="External"/><Relationship Id="rId23" Type="http://schemas.openxmlformats.org/officeDocument/2006/relationships/hyperlink" Target="http://www.alexandraeidenberg.com/" TargetMode="External"/><Relationship Id="rId28" Type="http://schemas.openxmlformats.org/officeDocument/2006/relationships/hyperlink" Target="http://www.donnamercadokim.com/" TargetMode="External"/><Relationship Id="rId36" Type="http://schemas.openxmlformats.org/officeDocument/2006/relationships/hyperlink" Target="https://www.facebook.com/wendyleeceforcongress" TargetMode="External"/><Relationship Id="rId49" Type="http://schemas.openxmlformats.org/officeDocument/2006/relationships/hyperlink" Target="http://www.cherylsudduth.com/" TargetMode="External"/><Relationship Id="rId10" Type="http://schemas.openxmlformats.org/officeDocument/2006/relationships/hyperlink" Target="http://www.shaughnessyforcongress.com/" TargetMode="External"/><Relationship Id="rId19" Type="http://schemas.openxmlformats.org/officeDocument/2006/relationships/hyperlink" Target="http://grettenbergerforcongress.com/" TargetMode="External"/><Relationship Id="rId31" Type="http://schemas.openxmlformats.org/officeDocument/2006/relationships/hyperlink" Target="http://votesheldon.com/" TargetMode="External"/><Relationship Id="rId44" Type="http://schemas.openxmlformats.org/officeDocument/2006/relationships/hyperlink" Target="https://twitter.com/Stuart4Congress" TargetMode="External"/><Relationship Id="rId52" Type="http://schemas.openxmlformats.org/officeDocument/2006/relationships/hyperlink" Target="https://www.facebook.com/ClemmerAR" TargetMode="External"/><Relationship Id="rId4" Type="http://schemas.openxmlformats.org/officeDocument/2006/relationships/hyperlink" Target="http://pambarlow.net/" TargetMode="External"/><Relationship Id="rId9" Type="http://schemas.openxmlformats.org/officeDocument/2006/relationships/hyperlink" Target="http://www.valarkoosh.com/" TargetMode="External"/><Relationship Id="rId14" Type="http://schemas.openxmlformats.org/officeDocument/2006/relationships/hyperlink" Target="http://www.tonimorris4congress.com/" TargetMode="External"/><Relationship Id="rId22" Type="http://schemas.openxmlformats.org/officeDocument/2006/relationships/hyperlink" Target="http://www.erikaharold.com/home" TargetMode="External"/><Relationship Id="rId27" Type="http://schemas.openxmlformats.org/officeDocument/2006/relationships/hyperlink" Target="http://www.votemarissa.com/" TargetMode="External"/><Relationship Id="rId30" Type="http://schemas.openxmlformats.org/officeDocument/2006/relationships/hyperlink" Target="http://www.pridemoreforcongress.com/" TargetMode="External"/><Relationship Id="rId35" Type="http://schemas.openxmlformats.org/officeDocument/2006/relationships/hyperlink" Target="http://hiresforcongress.com/" TargetMode="External"/><Relationship Id="rId43" Type="http://schemas.openxmlformats.org/officeDocument/2006/relationships/hyperlink" Target="http://www.lesligooch.com/" TargetMode="External"/><Relationship Id="rId48" Type="http://schemas.openxmlformats.org/officeDocument/2006/relationships/hyperlink" Target="http://corbettforcongress2014.com/" TargetMode="External"/><Relationship Id="rId8" Type="http://schemas.openxmlformats.org/officeDocument/2006/relationships/hyperlink" Target="http://bevplosa-bowser.com/" TargetMode="External"/><Relationship Id="rId51" Type="http://schemas.openxmlformats.org/officeDocument/2006/relationships/hyperlink" Target="http://www.elizabethemken.com/" TargetMode="External"/><Relationship Id="rId3" Type="http://schemas.openxmlformats.org/officeDocument/2006/relationships/hyperlink" Target="http://www.jenniferajohns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5" sqref="B5"/>
    </sheetView>
  </sheetViews>
  <sheetFormatPr defaultRowHeight="15" x14ac:dyDescent="0.25"/>
  <sheetData>
    <row r="1" spans="1:7" ht="20.25" thickBot="1" x14ac:dyDescent="0.35">
      <c r="A1" s="18" t="s">
        <v>597</v>
      </c>
      <c r="B1" s="18"/>
      <c r="C1" s="18"/>
      <c r="D1" s="18"/>
      <c r="E1" s="18"/>
      <c r="F1" s="18"/>
      <c r="G1" s="18"/>
    </row>
    <row r="2" spans="1:7" ht="15.75" thickTop="1" x14ac:dyDescent="0.25"/>
    <row r="3" spans="1:7" x14ac:dyDescent="0.25">
      <c r="A3" t="s">
        <v>598</v>
      </c>
    </row>
    <row r="4" spans="1:7" x14ac:dyDescent="0.25">
      <c r="A4" t="s">
        <v>599</v>
      </c>
    </row>
    <row r="5" spans="1:7" x14ac:dyDescent="0.25">
      <c r="B5" t="s">
        <v>556</v>
      </c>
    </row>
    <row r="6" spans="1:7" x14ac:dyDescent="0.25">
      <c r="B6" t="s">
        <v>553</v>
      </c>
    </row>
    <row r="7" spans="1:7" x14ac:dyDescent="0.25">
      <c r="A7" t="s">
        <v>610</v>
      </c>
    </row>
    <row r="8" spans="1:7" x14ac:dyDescent="0.25">
      <c r="B8" t="s">
        <v>600</v>
      </c>
    </row>
    <row r="9" spans="1:7" x14ac:dyDescent="0.25">
      <c r="A9" t="s">
        <v>631</v>
      </c>
    </row>
    <row r="10" spans="1:7" x14ac:dyDescent="0.25">
      <c r="B10" t="s">
        <v>616</v>
      </c>
    </row>
    <row r="11" spans="1:7" x14ac:dyDescent="0.25">
      <c r="A11" t="s">
        <v>632</v>
      </c>
    </row>
    <row r="12" spans="1:7" x14ac:dyDescent="0.25">
      <c r="B12" t="s">
        <v>617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3"/>
  <sheetViews>
    <sheetView tabSelected="1" topLeftCell="H1" zoomScale="85" zoomScaleNormal="85" workbookViewId="0">
      <pane ySplit="13" topLeftCell="A14" activePane="bottomLeft" state="frozen"/>
      <selection pane="bottomLeft" activeCell="A13" sqref="A13:XFD13"/>
    </sheetView>
  </sheetViews>
  <sheetFormatPr defaultRowHeight="15" x14ac:dyDescent="0.25"/>
  <cols>
    <col min="1" max="1" width="9.140625" style="3"/>
    <col min="2" max="2" width="11.140625" style="3" customWidth="1"/>
    <col min="3" max="3" width="9.28515625" style="3" customWidth="1"/>
    <col min="4" max="4" width="18" style="3" customWidth="1"/>
    <col min="5" max="5" width="7.85546875" style="3" customWidth="1"/>
    <col min="6" max="6" width="9.140625" style="3"/>
    <col min="7" max="7" width="10.5703125" style="3" customWidth="1"/>
    <col min="8" max="8" width="16.140625" style="3" customWidth="1"/>
    <col min="9" max="10" width="15" style="3" customWidth="1"/>
    <col min="11" max="11" width="16" style="3" customWidth="1"/>
    <col min="12" max="14" width="15" style="3" customWidth="1"/>
    <col min="15" max="15" width="15" style="3" hidden="1" customWidth="1"/>
    <col min="16" max="18" width="15" style="3" customWidth="1"/>
    <col min="19" max="19" width="9.140625" style="5"/>
    <col min="20" max="21" width="9.140625" style="3"/>
    <col min="22" max="22" width="12.7109375" style="3" customWidth="1"/>
    <col min="23" max="16384" width="9.140625" style="3"/>
  </cols>
  <sheetData>
    <row r="1" spans="1:26" ht="20.25" thickBot="1" x14ac:dyDescent="0.35">
      <c r="A1" s="17" t="s">
        <v>596</v>
      </c>
      <c r="B1" s="16"/>
      <c r="C1" s="16"/>
      <c r="D1" s="16"/>
    </row>
    <row r="2" spans="1:26" ht="15.75" thickTop="1" x14ac:dyDescent="0.25">
      <c r="B2"/>
      <c r="C2"/>
    </row>
    <row r="3" spans="1:26" x14ac:dyDescent="0.25">
      <c r="B3"/>
      <c r="C3"/>
      <c r="P3" s="3">
        <f>6/45</f>
        <v>0.13333333333333333</v>
      </c>
    </row>
    <row r="4" spans="1:26" x14ac:dyDescent="0.25">
      <c r="A4" s="19" t="s">
        <v>608</v>
      </c>
      <c r="B4"/>
      <c r="C4"/>
      <c r="D4" s="10"/>
      <c r="E4" s="10"/>
      <c r="F4" s="10"/>
      <c r="G4" s="15" t="s">
        <v>637</v>
      </c>
      <c r="H4" s="10">
        <f>COUNTA(A14:A173)</f>
        <v>160</v>
      </c>
      <c r="P4" s="3">
        <f>9/45</f>
        <v>0.2</v>
      </c>
    </row>
    <row r="5" spans="1:26" x14ac:dyDescent="0.25">
      <c r="A5" t="s">
        <v>601</v>
      </c>
      <c r="D5" s="10"/>
      <c r="E5" s="10"/>
      <c r="F5" s="10"/>
      <c r="G5" s="15" t="s">
        <v>593</v>
      </c>
      <c r="H5" s="10">
        <f>COUNTIF(H14:H173, "W")</f>
        <v>53</v>
      </c>
      <c r="P5"/>
      <c r="Q5"/>
      <c r="T5"/>
      <c r="U5" s="5"/>
      <c r="V5" s="28" t="s">
        <v>636</v>
      </c>
      <c r="W5" s="26"/>
      <c r="X5" s="10"/>
      <c r="Y5" s="10"/>
      <c r="Z5" s="10"/>
    </row>
    <row r="6" spans="1:26" ht="15.75" thickBot="1" x14ac:dyDescent="0.3">
      <c r="A6" t="s">
        <v>602</v>
      </c>
      <c r="D6" s="10"/>
      <c r="E6" s="10"/>
      <c r="F6" s="10"/>
      <c r="G6" s="15" t="s">
        <v>594</v>
      </c>
      <c r="H6" s="10">
        <f>COUNTIF(H14:H173, "L")</f>
        <v>56</v>
      </c>
      <c r="P6" s="21" t="s">
        <v>609</v>
      </c>
      <c r="V6" s="27" t="s">
        <v>635</v>
      </c>
      <c r="W6" s="10"/>
      <c r="X6" s="10"/>
      <c r="Y6" s="10"/>
      <c r="Z6" s="10"/>
    </row>
    <row r="7" spans="1:26" ht="15.75" thickTop="1" x14ac:dyDescent="0.25">
      <c r="A7" t="s">
        <v>603</v>
      </c>
      <c r="D7" s="10"/>
      <c r="E7" s="10"/>
      <c r="F7" s="10"/>
      <c r="G7" s="15" t="s">
        <v>595</v>
      </c>
      <c r="H7" s="10">
        <f>COUNTIF(H14:H173, "N/P")</f>
        <v>26</v>
      </c>
      <c r="P7" s="20">
        <v>45</v>
      </c>
      <c r="V7" s="10">
        <f>SUM(SUM(K11,N11,R11), 1)</f>
        <v>27</v>
      </c>
      <c r="W7" s="10"/>
      <c r="X7" s="10"/>
      <c r="Y7" s="10"/>
      <c r="Z7" s="10"/>
    </row>
    <row r="8" spans="1:26" ht="15.75" thickBot="1" x14ac:dyDescent="0.3">
      <c r="A8" t="s">
        <v>604</v>
      </c>
      <c r="D8" s="10"/>
      <c r="E8" s="10"/>
      <c r="F8" s="10"/>
      <c r="G8" s="12"/>
      <c r="H8" s="10"/>
      <c r="I8" s="13" t="s">
        <v>584</v>
      </c>
      <c r="J8" s="13" t="s">
        <v>587</v>
      </c>
      <c r="K8" s="13" t="s">
        <v>591</v>
      </c>
      <c r="L8" s="14" t="s">
        <v>585</v>
      </c>
      <c r="M8" s="14"/>
      <c r="N8" s="14"/>
      <c r="O8" s="14"/>
      <c r="P8" s="22" t="s">
        <v>614</v>
      </c>
      <c r="Q8" s="22" t="s">
        <v>615</v>
      </c>
      <c r="R8" s="13"/>
      <c r="V8" s="10"/>
      <c r="W8" s="10"/>
      <c r="X8" s="10"/>
      <c r="Y8" s="10"/>
      <c r="Z8" s="10"/>
    </row>
    <row r="9" spans="1:26" ht="15.75" thickTop="1" x14ac:dyDescent="0.25">
      <c r="A9" t="s">
        <v>605</v>
      </c>
      <c r="D9" s="10"/>
      <c r="E9" s="10"/>
      <c r="F9" s="10"/>
      <c r="G9" s="15" t="s">
        <v>612</v>
      </c>
      <c r="H9" s="10">
        <f>COUNTIF(H14:H173, "W*")</f>
        <v>71</v>
      </c>
      <c r="I9" s="7">
        <f>COUNTIF(E14:E173, "I")</f>
        <v>69</v>
      </c>
      <c r="J9" s="7">
        <f>COUNTIF(E14:E173, "I/U")</f>
        <v>4</v>
      </c>
      <c r="K9" s="7">
        <f>I9+J9</f>
        <v>73</v>
      </c>
      <c r="L9" s="3">
        <f>COUNTIF(E14:E173, "C")</f>
        <v>70</v>
      </c>
      <c r="P9" s="7">
        <f>COUNTIF(E14:E173, "O")</f>
        <v>17</v>
      </c>
      <c r="Q9" s="7">
        <v>14</v>
      </c>
      <c r="R9" s="7">
        <f>Q9/P7</f>
        <v>0.31111111111111112</v>
      </c>
      <c r="V9" s="24" t="s">
        <v>634</v>
      </c>
      <c r="W9" s="10"/>
      <c r="X9" s="10"/>
      <c r="Y9" s="10"/>
      <c r="Z9" s="10"/>
    </row>
    <row r="10" spans="1:26" ht="30.75" thickBot="1" x14ac:dyDescent="0.3">
      <c r="A10" t="s">
        <v>606</v>
      </c>
      <c r="D10" s="10"/>
      <c r="E10" s="10"/>
      <c r="F10" s="10"/>
      <c r="G10" s="15" t="s">
        <v>611</v>
      </c>
      <c r="H10" s="10">
        <f>COUNTIF(H14:H173, "L*")</f>
        <v>60</v>
      </c>
      <c r="I10" s="13" t="s">
        <v>588</v>
      </c>
      <c r="J10" s="13" t="s">
        <v>589</v>
      </c>
      <c r="K10" s="13" t="s">
        <v>590</v>
      </c>
      <c r="L10" s="14" t="s">
        <v>578</v>
      </c>
      <c r="M10" s="14" t="s">
        <v>579</v>
      </c>
      <c r="N10" s="14" t="s">
        <v>580</v>
      </c>
      <c r="O10" s="14"/>
      <c r="P10" s="13" t="s">
        <v>581</v>
      </c>
      <c r="Q10" s="13" t="s">
        <v>582</v>
      </c>
      <c r="R10" s="13" t="s">
        <v>583</v>
      </c>
      <c r="V10" s="25" t="s">
        <v>554</v>
      </c>
      <c r="W10" s="25" t="s">
        <v>555</v>
      </c>
      <c r="X10" s="25" t="s">
        <v>557</v>
      </c>
      <c r="Y10" s="10"/>
      <c r="Z10" s="10"/>
    </row>
    <row r="11" spans="1:26" ht="15.75" thickTop="1" x14ac:dyDescent="0.25">
      <c r="A11" t="s">
        <v>607</v>
      </c>
      <c r="D11" s="10"/>
      <c r="E11" s="10"/>
      <c r="F11" s="10"/>
      <c r="G11" s="15" t="s">
        <v>613</v>
      </c>
      <c r="H11" s="10">
        <f>COUNTIF(H14:H173, "N/P**")</f>
        <v>29</v>
      </c>
      <c r="I11" s="7">
        <f t="shared" ref="I11:R11" si="0">COUNTIF(I14:I173, "TRUE")</f>
        <v>65</v>
      </c>
      <c r="J11" s="7">
        <f t="shared" si="0"/>
        <v>0</v>
      </c>
      <c r="K11" s="7">
        <f t="shared" si="0"/>
        <v>8</v>
      </c>
      <c r="L11" s="3">
        <f>COUNTIF(L14:L173, "TRUE")</f>
        <v>0</v>
      </c>
      <c r="M11" s="3">
        <f>COUNTIF(M14:M173, "TRUE")</f>
        <v>57</v>
      </c>
      <c r="N11" s="3">
        <f>COUNTIF(N14:N173, "TRUE")</f>
        <v>12</v>
      </c>
      <c r="P11" s="7">
        <f t="shared" si="0"/>
        <v>6</v>
      </c>
      <c r="Q11" s="7">
        <f t="shared" si="0"/>
        <v>3</v>
      </c>
      <c r="R11" s="7">
        <f t="shared" si="0"/>
        <v>6</v>
      </c>
      <c r="V11" s="10">
        <f>COUNTIF(V14:V174, "W")</f>
        <v>9</v>
      </c>
      <c r="W11" s="10">
        <f>COUNTIF(V14:V174, "L")</f>
        <v>12</v>
      </c>
      <c r="X11" s="10">
        <f>COUNTIF(V14:V174, "N/P")</f>
        <v>6</v>
      </c>
      <c r="Y11" s="10"/>
      <c r="Z11" s="10"/>
    </row>
    <row r="12" spans="1:26" x14ac:dyDescent="0.25">
      <c r="A12"/>
    </row>
    <row r="13" spans="1:26" s="8" customFormat="1" ht="45" x14ac:dyDescent="0.25">
      <c r="A13" s="8" t="s">
        <v>0</v>
      </c>
      <c r="B13" s="8" t="s">
        <v>1</v>
      </c>
      <c r="C13" s="8" t="s">
        <v>2</v>
      </c>
      <c r="D13" s="8" t="s">
        <v>3</v>
      </c>
      <c r="E13" s="8" t="s">
        <v>565</v>
      </c>
      <c r="F13" s="8" t="s">
        <v>567</v>
      </c>
      <c r="G13" s="8" t="s">
        <v>566</v>
      </c>
      <c r="H13" s="11" t="s">
        <v>586</v>
      </c>
      <c r="I13" s="8" t="s">
        <v>568</v>
      </c>
      <c r="J13" s="8" t="s">
        <v>569</v>
      </c>
      <c r="K13" s="8" t="s">
        <v>572</v>
      </c>
      <c r="L13" s="8" t="s">
        <v>570</v>
      </c>
      <c r="M13" s="8" t="s">
        <v>571</v>
      </c>
      <c r="N13" s="8" t="s">
        <v>573</v>
      </c>
      <c r="P13" s="8" t="s">
        <v>574</v>
      </c>
      <c r="Q13" s="8" t="s">
        <v>575</v>
      </c>
      <c r="R13" s="8" t="s">
        <v>576</v>
      </c>
      <c r="S13" s="9" t="s">
        <v>564</v>
      </c>
      <c r="T13" s="11" t="s">
        <v>618</v>
      </c>
      <c r="U13" s="11" t="s">
        <v>627</v>
      </c>
      <c r="V13" s="11" t="s">
        <v>633</v>
      </c>
    </row>
    <row r="14" spans="1:26" x14ac:dyDescent="0.25">
      <c r="A14" s="3" t="s">
        <v>4</v>
      </c>
      <c r="B14" s="3" t="s">
        <v>18</v>
      </c>
      <c r="C14" s="3">
        <v>2</v>
      </c>
      <c r="D14" s="3" t="s">
        <v>19</v>
      </c>
      <c r="E14" s="3" t="s">
        <v>7</v>
      </c>
      <c r="F14" s="3" t="s">
        <v>8</v>
      </c>
      <c r="G14" s="4">
        <v>41793</v>
      </c>
      <c r="H14" s="3" t="s">
        <v>554</v>
      </c>
      <c r="I14" s="3" t="b">
        <f>AND(OR((E14="I"),(E14="I/U")),(H14="W"))</f>
        <v>1</v>
      </c>
      <c r="J14" s="3" t="b">
        <f>AND((E14="I"),(H14="L"))</f>
        <v>0</v>
      </c>
      <c r="K14" s="3" t="b">
        <f>AND((E14="I"),(H14="N/P"))</f>
        <v>0</v>
      </c>
    </row>
    <row r="15" spans="1:26" x14ac:dyDescent="0.25">
      <c r="A15" s="3" t="s">
        <v>4</v>
      </c>
      <c r="B15" s="3" t="s">
        <v>18</v>
      </c>
      <c r="C15" s="3">
        <v>7</v>
      </c>
      <c r="D15" s="3" t="s">
        <v>20</v>
      </c>
      <c r="E15" s="3" t="s">
        <v>7</v>
      </c>
      <c r="F15" s="3" t="s">
        <v>8</v>
      </c>
      <c r="G15" s="4">
        <v>41793</v>
      </c>
      <c r="H15" s="3" t="s">
        <v>554</v>
      </c>
      <c r="I15" s="3" t="b">
        <f>AND((E15="I"),(H15="W"))</f>
        <v>1</v>
      </c>
      <c r="J15" s="3" t="b">
        <f>AND((E15="I"),(H15="L"))</f>
        <v>0</v>
      </c>
      <c r="K15" s="3" t="b">
        <f>AND((E15="I"),(H15="N/P"))</f>
        <v>0</v>
      </c>
    </row>
    <row r="16" spans="1:26" ht="30" x14ac:dyDescent="0.25">
      <c r="A16" s="3" t="s">
        <v>22</v>
      </c>
      <c r="B16" s="3" t="s">
        <v>18</v>
      </c>
      <c r="C16" s="3">
        <v>2</v>
      </c>
      <c r="D16" s="3" t="s">
        <v>36</v>
      </c>
      <c r="E16" s="3" t="s">
        <v>28</v>
      </c>
      <c r="F16" s="3" t="s">
        <v>8</v>
      </c>
      <c r="G16" s="4">
        <v>41877</v>
      </c>
      <c r="H16" s="3" t="s">
        <v>557</v>
      </c>
      <c r="L16" s="3" t="b">
        <f>AND((E16="C"),(H16="W"))</f>
        <v>0</v>
      </c>
      <c r="M16" s="3" t="b">
        <f>AND((E16="C"),OR((H16="L"),(H16="L*")))</f>
        <v>0</v>
      </c>
      <c r="N16" s="3" t="b">
        <f>AND((E16="C"),(H16="N/P"))</f>
        <v>1</v>
      </c>
      <c r="O16" s="3">
        <f>COUNTIF(L16:N16, "TRUE")</f>
        <v>1</v>
      </c>
      <c r="T16" s="3" t="s">
        <v>619</v>
      </c>
      <c r="U16" s="3" t="s">
        <v>628</v>
      </c>
      <c r="V16" s="3" t="s">
        <v>557</v>
      </c>
    </row>
    <row r="17" spans="1:22" ht="30" x14ac:dyDescent="0.25">
      <c r="A17" s="3" t="s">
        <v>22</v>
      </c>
      <c r="B17" s="3" t="s">
        <v>18</v>
      </c>
      <c r="C17" s="3">
        <v>3</v>
      </c>
      <c r="D17" s="3" t="s">
        <v>38</v>
      </c>
      <c r="E17" s="3" t="s">
        <v>28</v>
      </c>
      <c r="F17" s="3" t="s">
        <v>8</v>
      </c>
      <c r="G17" s="4">
        <v>41877</v>
      </c>
      <c r="H17" s="3" t="s">
        <v>555</v>
      </c>
      <c r="L17" s="3" t="b">
        <f>AND((E17="C"),(H17="W"))</f>
        <v>0</v>
      </c>
      <c r="M17" s="3" t="b">
        <f>AND((E17="C"),OR((H17="L"),(H17="L*")))</f>
        <v>1</v>
      </c>
      <c r="N17" s="3" t="b">
        <f>AND((E17="C"),(H17="N/P"))</f>
        <v>0</v>
      </c>
      <c r="O17" s="3">
        <f t="shared" ref="O17:O18" si="1">COUNTIF(L17:N17, "TRUE")</f>
        <v>1</v>
      </c>
    </row>
    <row r="18" spans="1:22" x14ac:dyDescent="0.25">
      <c r="A18" s="3" t="s">
        <v>22</v>
      </c>
      <c r="B18" s="3" t="s">
        <v>18</v>
      </c>
      <c r="C18" s="3">
        <v>9</v>
      </c>
      <c r="D18" s="3" t="s">
        <v>41</v>
      </c>
      <c r="E18" s="3" t="s">
        <v>28</v>
      </c>
      <c r="F18" s="3" t="s">
        <v>8</v>
      </c>
      <c r="G18" s="4">
        <v>41877</v>
      </c>
      <c r="H18" s="3" t="s">
        <v>557</v>
      </c>
      <c r="L18" s="3" t="b">
        <f>AND((E18="C"),(H18="W"))</f>
        <v>0</v>
      </c>
      <c r="M18" s="3" t="b">
        <f>AND((E18="C"),OR((H18="L"),(H18="L*")))</f>
        <v>0</v>
      </c>
      <c r="N18" s="3" t="b">
        <f>AND((E18="C"),(H18="N/P"))</f>
        <v>1</v>
      </c>
      <c r="O18" s="3">
        <f t="shared" si="1"/>
        <v>1</v>
      </c>
      <c r="T18" s="3" t="s">
        <v>620</v>
      </c>
      <c r="U18" s="3" t="s">
        <v>623</v>
      </c>
      <c r="V18" s="3" t="s">
        <v>555</v>
      </c>
    </row>
    <row r="19" spans="1:22" ht="30" x14ac:dyDescent="0.25">
      <c r="A19" s="3" t="s">
        <v>22</v>
      </c>
      <c r="B19" s="3" t="s">
        <v>18</v>
      </c>
      <c r="C19" s="3">
        <v>1</v>
      </c>
      <c r="D19" s="3" t="s">
        <v>35</v>
      </c>
      <c r="E19" s="3" t="s">
        <v>7</v>
      </c>
      <c r="F19" s="3" t="s">
        <v>8</v>
      </c>
      <c r="G19" s="4">
        <v>41877</v>
      </c>
      <c r="H19" s="3" t="s">
        <v>557</v>
      </c>
      <c r="I19" s="3" t="b">
        <f>AND((E19="I"),(H19="W"))</f>
        <v>0</v>
      </c>
      <c r="J19" s="3" t="b">
        <f>AND((E19="I"),(H19="L"))</f>
        <v>0</v>
      </c>
      <c r="K19" s="3" t="b">
        <f>AND((E19="I"),(H19="N/P"))</f>
        <v>1</v>
      </c>
      <c r="T19" s="3" t="s">
        <v>619</v>
      </c>
      <c r="U19" s="3" t="s">
        <v>628</v>
      </c>
      <c r="V19" s="3" t="s">
        <v>557</v>
      </c>
    </row>
    <row r="20" spans="1:22" ht="30" x14ac:dyDescent="0.25">
      <c r="A20" s="3" t="s">
        <v>22</v>
      </c>
      <c r="B20" s="3" t="s">
        <v>18</v>
      </c>
      <c r="C20" s="3">
        <v>9</v>
      </c>
      <c r="D20" s="3" t="s">
        <v>40</v>
      </c>
      <c r="E20" s="3" t="s">
        <v>7</v>
      </c>
      <c r="F20" s="3" t="s">
        <v>8</v>
      </c>
      <c r="G20" s="4">
        <v>41877</v>
      </c>
      <c r="H20" s="3" t="s">
        <v>557</v>
      </c>
      <c r="I20" s="3" t="b">
        <f>AND((E20="I"),(H20="W"))</f>
        <v>0</v>
      </c>
      <c r="J20" s="3" t="b">
        <f>AND((E20="I"),(H20="L"))</f>
        <v>0</v>
      </c>
      <c r="K20" s="3" t="b">
        <f>AND((E20="I"),(H20="N/P"))</f>
        <v>1</v>
      </c>
      <c r="T20" s="3" t="s">
        <v>620</v>
      </c>
      <c r="U20" s="3" t="s">
        <v>623</v>
      </c>
      <c r="V20" s="3" t="s">
        <v>554</v>
      </c>
    </row>
    <row r="21" spans="1:22" x14ac:dyDescent="0.25">
      <c r="A21" s="3" t="s">
        <v>55</v>
      </c>
      <c r="B21" s="3" t="s">
        <v>18</v>
      </c>
      <c r="C21" s="3">
        <v>1</v>
      </c>
      <c r="D21" s="3" t="s">
        <v>63</v>
      </c>
      <c r="E21" s="3" t="s">
        <v>28</v>
      </c>
      <c r="F21" s="3" t="s">
        <v>8</v>
      </c>
      <c r="G21" s="4">
        <v>41793</v>
      </c>
      <c r="H21" s="3" t="s">
        <v>558</v>
      </c>
      <c r="L21" s="3" t="b">
        <f>AND((E21="C"),(H21="W"))</f>
        <v>0</v>
      </c>
      <c r="M21" s="3" t="b">
        <f>AND((E21="C"),OR((H21="L"),(H21="L*")))</f>
        <v>1</v>
      </c>
      <c r="N21" s="3" t="b">
        <f>AND((E21="C"),(H21="N/P"))</f>
        <v>0</v>
      </c>
      <c r="O21" s="3">
        <f t="shared" ref="O21:O25" si="2">COUNTIF(L21:N21, "TRUE")</f>
        <v>1</v>
      </c>
    </row>
    <row r="22" spans="1:22" ht="30" x14ac:dyDescent="0.25">
      <c r="A22" s="3" t="s">
        <v>55</v>
      </c>
      <c r="B22" s="3" t="s">
        <v>18</v>
      </c>
      <c r="C22" s="3">
        <v>21</v>
      </c>
      <c r="D22" s="3" t="s">
        <v>77</v>
      </c>
      <c r="E22" s="3" t="s">
        <v>28</v>
      </c>
      <c r="F22" s="3" t="s">
        <v>8</v>
      </c>
      <c r="G22" s="4">
        <v>41793</v>
      </c>
      <c r="H22" s="3" t="s">
        <v>558</v>
      </c>
      <c r="L22" s="3" t="b">
        <f>AND((E22="C"),(H22="W"))</f>
        <v>0</v>
      </c>
      <c r="M22" s="3" t="b">
        <f>AND((E22="C"),OR((H22="L"),(H22="L*")))</f>
        <v>1</v>
      </c>
      <c r="N22" s="3" t="b">
        <f>AND((E22="C"),(H22="N/P"))</f>
        <v>0</v>
      </c>
      <c r="O22" s="3">
        <f t="shared" si="2"/>
        <v>1</v>
      </c>
    </row>
    <row r="23" spans="1:22" ht="30" x14ac:dyDescent="0.25">
      <c r="A23" s="3" t="s">
        <v>55</v>
      </c>
      <c r="B23" s="3" t="s">
        <v>18</v>
      </c>
      <c r="C23" s="3">
        <v>22</v>
      </c>
      <c r="D23" s="3" t="s">
        <v>78</v>
      </c>
      <c r="E23" s="3" t="s">
        <v>28</v>
      </c>
      <c r="F23" s="3" t="s">
        <v>8</v>
      </c>
      <c r="G23" s="4">
        <v>41793</v>
      </c>
      <c r="H23" s="3" t="s">
        <v>558</v>
      </c>
      <c r="L23" s="3" t="b">
        <f>AND((E23="C"),(H23="W"))</f>
        <v>0</v>
      </c>
      <c r="M23" s="3" t="b">
        <f>AND((E23="C"),OR((H23="L"),(H23="L*")))</f>
        <v>1</v>
      </c>
      <c r="N23" s="3" t="b">
        <f>AND((E23="C"),(H23="N/P"))</f>
        <v>0</v>
      </c>
      <c r="O23" s="3">
        <f t="shared" si="2"/>
        <v>1</v>
      </c>
    </row>
    <row r="24" spans="1:22" ht="30" x14ac:dyDescent="0.25">
      <c r="A24" s="3" t="s">
        <v>55</v>
      </c>
      <c r="B24" s="3" t="s">
        <v>18</v>
      </c>
      <c r="C24" s="3">
        <v>34</v>
      </c>
      <c r="D24" s="3" t="s">
        <v>91</v>
      </c>
      <c r="E24" s="3" t="s">
        <v>28</v>
      </c>
      <c r="F24" s="3" t="s">
        <v>8</v>
      </c>
      <c r="G24" s="4">
        <v>41793</v>
      </c>
      <c r="H24" s="3" t="s">
        <v>592</v>
      </c>
      <c r="L24" s="3" t="b">
        <f>AND((E24="C"),(H24="W"))</f>
        <v>0</v>
      </c>
      <c r="M24" s="3" t="b">
        <f>AND((E24="C"),OR((H24="L"),(H24="L*")))</f>
        <v>0</v>
      </c>
      <c r="N24" s="3" t="b">
        <f>AND((E24="C"),(H24="N/P"))</f>
        <v>0</v>
      </c>
      <c r="O24" s="3">
        <f t="shared" si="2"/>
        <v>0</v>
      </c>
      <c r="S24" s="5" t="s">
        <v>560</v>
      </c>
      <c r="V24" s="3" t="s">
        <v>555</v>
      </c>
    </row>
    <row r="25" spans="1:22" x14ac:dyDescent="0.25">
      <c r="A25" s="3" t="s">
        <v>55</v>
      </c>
      <c r="B25" s="3" t="s">
        <v>18</v>
      </c>
      <c r="C25" s="3">
        <v>48</v>
      </c>
      <c r="D25" s="3" t="s">
        <v>105</v>
      </c>
      <c r="E25" s="3" t="s">
        <v>28</v>
      </c>
      <c r="F25" s="3" t="s">
        <v>8</v>
      </c>
      <c r="G25" s="4">
        <v>41793</v>
      </c>
      <c r="H25" s="3" t="s">
        <v>558</v>
      </c>
      <c r="L25" s="3" t="b">
        <f>AND((E25="C"),(H25="W"))</f>
        <v>0</v>
      </c>
      <c r="M25" s="3" t="b">
        <f>AND((E25="C"),OR((H25="L"),(H25="L*")))</f>
        <v>1</v>
      </c>
      <c r="N25" s="3" t="b">
        <f>AND((E25="C"),(H25="N/P"))</f>
        <v>0</v>
      </c>
      <c r="O25" s="3">
        <f t="shared" si="2"/>
        <v>1</v>
      </c>
    </row>
    <row r="26" spans="1:22" x14ac:dyDescent="0.25">
      <c r="A26" s="3" t="s">
        <v>55</v>
      </c>
      <c r="B26" s="3" t="s">
        <v>18</v>
      </c>
      <c r="C26" s="3">
        <v>6</v>
      </c>
      <c r="D26" s="3" t="s">
        <v>64</v>
      </c>
      <c r="E26" s="3" t="s">
        <v>7</v>
      </c>
      <c r="F26" s="3" t="s">
        <v>8</v>
      </c>
      <c r="G26" s="4">
        <v>41793</v>
      </c>
      <c r="H26" s="3" t="s">
        <v>559</v>
      </c>
      <c r="I26" s="3" t="b">
        <f t="shared" ref="I26:I41" si="3">AND((E26="I"),(H26="W*"))</f>
        <v>1</v>
      </c>
      <c r="J26" s="3" t="b">
        <f t="shared" ref="J26:J42" si="4">AND((E26="I"),(H26="L"))</f>
        <v>0</v>
      </c>
      <c r="K26" s="3" t="b">
        <f t="shared" ref="K26:K41" si="5">AND((E26="I"),(H26="N/P"))</f>
        <v>0</v>
      </c>
    </row>
    <row r="27" spans="1:22" x14ac:dyDescent="0.25">
      <c r="A27" s="3" t="s">
        <v>55</v>
      </c>
      <c r="B27" s="3" t="s">
        <v>18</v>
      </c>
      <c r="C27" s="3">
        <v>12</v>
      </c>
      <c r="D27" s="3" t="s">
        <v>69</v>
      </c>
      <c r="E27" s="3" t="s">
        <v>7</v>
      </c>
      <c r="F27" s="3" t="s">
        <v>8</v>
      </c>
      <c r="G27" s="4">
        <v>41793</v>
      </c>
      <c r="H27" s="3" t="s">
        <v>559</v>
      </c>
      <c r="I27" s="3" t="b">
        <f t="shared" si="3"/>
        <v>1</v>
      </c>
      <c r="J27" s="3" t="b">
        <f t="shared" si="4"/>
        <v>0</v>
      </c>
      <c r="K27" s="3" t="b">
        <f t="shared" si="5"/>
        <v>0</v>
      </c>
    </row>
    <row r="28" spans="1:22" x14ac:dyDescent="0.25">
      <c r="A28" s="3" t="s">
        <v>55</v>
      </c>
      <c r="B28" s="3" t="s">
        <v>18</v>
      </c>
      <c r="C28" s="3">
        <v>13</v>
      </c>
      <c r="D28" s="3" t="s">
        <v>70</v>
      </c>
      <c r="E28" s="3" t="s">
        <v>7</v>
      </c>
      <c r="F28" s="3" t="s">
        <v>8</v>
      </c>
      <c r="G28" s="4">
        <v>41793</v>
      </c>
      <c r="H28" s="3" t="s">
        <v>559</v>
      </c>
      <c r="I28" s="3" t="b">
        <f t="shared" si="3"/>
        <v>1</v>
      </c>
      <c r="J28" s="3" t="b">
        <f t="shared" si="4"/>
        <v>0</v>
      </c>
      <c r="K28" s="3" t="b">
        <f t="shared" si="5"/>
        <v>0</v>
      </c>
    </row>
    <row r="29" spans="1:22" x14ac:dyDescent="0.25">
      <c r="A29" s="3" t="s">
        <v>55</v>
      </c>
      <c r="B29" s="3" t="s">
        <v>18</v>
      </c>
      <c r="C29" s="3">
        <v>14</v>
      </c>
      <c r="D29" s="3" t="s">
        <v>71</v>
      </c>
      <c r="E29" s="3" t="s">
        <v>7</v>
      </c>
      <c r="F29" s="3" t="s">
        <v>8</v>
      </c>
      <c r="G29" s="4">
        <v>41793</v>
      </c>
      <c r="H29" s="3" t="s">
        <v>559</v>
      </c>
      <c r="I29" s="3" t="b">
        <f t="shared" si="3"/>
        <v>1</v>
      </c>
      <c r="J29" s="3" t="b">
        <f t="shared" si="4"/>
        <v>0</v>
      </c>
      <c r="K29" s="3" t="b">
        <f t="shared" si="5"/>
        <v>0</v>
      </c>
    </row>
    <row r="30" spans="1:22" x14ac:dyDescent="0.25">
      <c r="A30" s="3" t="s">
        <v>55</v>
      </c>
      <c r="B30" s="3" t="s">
        <v>18</v>
      </c>
      <c r="C30" s="3">
        <v>18</v>
      </c>
      <c r="D30" s="3" t="s">
        <v>75</v>
      </c>
      <c r="E30" s="3" t="s">
        <v>7</v>
      </c>
      <c r="F30" s="3" t="s">
        <v>8</v>
      </c>
      <c r="G30" s="4">
        <v>41793</v>
      </c>
      <c r="H30" s="3" t="s">
        <v>559</v>
      </c>
      <c r="I30" s="3" t="b">
        <f t="shared" si="3"/>
        <v>1</v>
      </c>
      <c r="J30" s="3" t="b">
        <f t="shared" si="4"/>
        <v>0</v>
      </c>
      <c r="K30" s="3" t="b">
        <f t="shared" si="5"/>
        <v>0</v>
      </c>
    </row>
    <row r="31" spans="1:22" x14ac:dyDescent="0.25">
      <c r="A31" s="3" t="s">
        <v>55</v>
      </c>
      <c r="B31" s="3" t="s">
        <v>18</v>
      </c>
      <c r="C31" s="3">
        <v>19</v>
      </c>
      <c r="D31" s="3" t="s">
        <v>76</v>
      </c>
      <c r="E31" s="3" t="s">
        <v>7</v>
      </c>
      <c r="F31" s="3" t="s">
        <v>8</v>
      </c>
      <c r="G31" s="4">
        <v>41793</v>
      </c>
      <c r="H31" s="3" t="s">
        <v>559</v>
      </c>
      <c r="I31" s="3" t="b">
        <f t="shared" si="3"/>
        <v>1</v>
      </c>
      <c r="J31" s="3" t="b">
        <f t="shared" si="4"/>
        <v>0</v>
      </c>
      <c r="K31" s="3" t="b">
        <f t="shared" si="5"/>
        <v>0</v>
      </c>
    </row>
    <row r="32" spans="1:22" x14ac:dyDescent="0.25">
      <c r="A32" s="3" t="s">
        <v>55</v>
      </c>
      <c r="B32" s="3" t="s">
        <v>18</v>
      </c>
      <c r="C32" s="3">
        <v>24</v>
      </c>
      <c r="D32" s="3" t="s">
        <v>79</v>
      </c>
      <c r="E32" s="3" t="s">
        <v>7</v>
      </c>
      <c r="F32" s="3" t="s">
        <v>8</v>
      </c>
      <c r="G32" s="4">
        <v>41793</v>
      </c>
      <c r="H32" s="3" t="s">
        <v>559</v>
      </c>
      <c r="I32" s="3" t="b">
        <f t="shared" si="3"/>
        <v>1</v>
      </c>
      <c r="J32" s="3" t="b">
        <f t="shared" si="4"/>
        <v>0</v>
      </c>
      <c r="K32" s="3" t="b">
        <f t="shared" si="5"/>
        <v>0</v>
      </c>
    </row>
    <row r="33" spans="1:19" x14ac:dyDescent="0.25">
      <c r="A33" s="3" t="s">
        <v>55</v>
      </c>
      <c r="B33" s="3" t="s">
        <v>18</v>
      </c>
      <c r="C33" s="3">
        <v>26</v>
      </c>
      <c r="D33" s="3" t="s">
        <v>82</v>
      </c>
      <c r="E33" s="3" t="s">
        <v>7</v>
      </c>
      <c r="F33" s="3" t="s">
        <v>8</v>
      </c>
      <c r="G33" s="4">
        <v>41793</v>
      </c>
      <c r="H33" s="3" t="s">
        <v>559</v>
      </c>
      <c r="I33" s="3" t="b">
        <f t="shared" si="3"/>
        <v>1</v>
      </c>
      <c r="J33" s="3" t="b">
        <f t="shared" si="4"/>
        <v>0</v>
      </c>
      <c r="K33" s="3" t="b">
        <f t="shared" si="5"/>
        <v>0</v>
      </c>
    </row>
    <row r="34" spans="1:19" x14ac:dyDescent="0.25">
      <c r="A34" s="3" t="s">
        <v>55</v>
      </c>
      <c r="B34" s="3" t="s">
        <v>18</v>
      </c>
      <c r="C34" s="3">
        <v>27</v>
      </c>
      <c r="D34" s="3" t="s">
        <v>83</v>
      </c>
      <c r="E34" s="3" t="s">
        <v>7</v>
      </c>
      <c r="F34" s="3" t="s">
        <v>8</v>
      </c>
      <c r="G34" s="4">
        <v>41793</v>
      </c>
      <c r="H34" s="3" t="s">
        <v>559</v>
      </c>
      <c r="I34" s="3" t="b">
        <f t="shared" si="3"/>
        <v>1</v>
      </c>
      <c r="J34" s="3" t="b">
        <f t="shared" si="4"/>
        <v>0</v>
      </c>
      <c r="K34" s="3" t="b">
        <f t="shared" si="5"/>
        <v>0</v>
      </c>
    </row>
    <row r="35" spans="1:19" ht="30" x14ac:dyDescent="0.25">
      <c r="A35" s="3" t="s">
        <v>55</v>
      </c>
      <c r="B35" s="3" t="s">
        <v>18</v>
      </c>
      <c r="C35" s="3">
        <v>32</v>
      </c>
      <c r="D35" s="3" t="s">
        <v>86</v>
      </c>
      <c r="E35" s="3" t="s">
        <v>7</v>
      </c>
      <c r="F35" s="3" t="s">
        <v>8</v>
      </c>
      <c r="G35" s="4">
        <v>41793</v>
      </c>
      <c r="H35" s="3" t="s">
        <v>559</v>
      </c>
      <c r="I35" s="3" t="b">
        <f t="shared" si="3"/>
        <v>1</v>
      </c>
      <c r="J35" s="3" t="b">
        <f t="shared" si="4"/>
        <v>0</v>
      </c>
      <c r="K35" s="3" t="b">
        <f t="shared" si="5"/>
        <v>0</v>
      </c>
    </row>
    <row r="36" spans="1:19" x14ac:dyDescent="0.25">
      <c r="A36" s="3" t="s">
        <v>55</v>
      </c>
      <c r="B36" s="3" t="s">
        <v>18</v>
      </c>
      <c r="C36" s="3">
        <v>37</v>
      </c>
      <c r="D36" s="3" t="s">
        <v>94</v>
      </c>
      <c r="E36" s="3" t="s">
        <v>7</v>
      </c>
      <c r="F36" s="3" t="s">
        <v>8</v>
      </c>
      <c r="G36" s="4">
        <v>41793</v>
      </c>
      <c r="H36" s="3" t="s">
        <v>559</v>
      </c>
      <c r="I36" s="3" t="b">
        <f t="shared" si="3"/>
        <v>1</v>
      </c>
      <c r="J36" s="3" t="b">
        <f t="shared" si="4"/>
        <v>0</v>
      </c>
      <c r="K36" s="3" t="b">
        <f t="shared" si="5"/>
        <v>0</v>
      </c>
    </row>
    <row r="37" spans="1:19" x14ac:dyDescent="0.25">
      <c r="A37" s="3" t="s">
        <v>55</v>
      </c>
      <c r="B37" s="3" t="s">
        <v>18</v>
      </c>
      <c r="C37" s="3">
        <v>38</v>
      </c>
      <c r="D37" s="3" t="s">
        <v>95</v>
      </c>
      <c r="E37" s="3" t="s">
        <v>7</v>
      </c>
      <c r="F37" s="3" t="s">
        <v>8</v>
      </c>
      <c r="G37" s="4">
        <v>41793</v>
      </c>
      <c r="H37" s="3" t="s">
        <v>559</v>
      </c>
      <c r="I37" s="3" t="b">
        <f t="shared" si="3"/>
        <v>1</v>
      </c>
      <c r="J37" s="3" t="b">
        <f t="shared" si="4"/>
        <v>0</v>
      </c>
      <c r="K37" s="3" t="b">
        <f t="shared" si="5"/>
        <v>0</v>
      </c>
    </row>
    <row r="38" spans="1:19" ht="30" x14ac:dyDescent="0.25">
      <c r="A38" s="3" t="s">
        <v>55</v>
      </c>
      <c r="B38" s="3" t="s">
        <v>18</v>
      </c>
      <c r="C38" s="3">
        <v>40</v>
      </c>
      <c r="D38" s="3" t="s">
        <v>96</v>
      </c>
      <c r="E38" s="3" t="s">
        <v>7</v>
      </c>
      <c r="F38" s="3" t="s">
        <v>8</v>
      </c>
      <c r="G38" s="4">
        <v>41793</v>
      </c>
      <c r="H38" s="3" t="s">
        <v>559</v>
      </c>
      <c r="I38" s="3" t="b">
        <f t="shared" si="3"/>
        <v>1</v>
      </c>
      <c r="J38" s="3" t="b">
        <f t="shared" si="4"/>
        <v>0</v>
      </c>
      <c r="K38" s="3" t="b">
        <f t="shared" si="5"/>
        <v>0</v>
      </c>
    </row>
    <row r="39" spans="1:19" x14ac:dyDescent="0.25">
      <c r="A39" s="3" t="s">
        <v>55</v>
      </c>
      <c r="B39" s="3" t="s">
        <v>18</v>
      </c>
      <c r="C39" s="3">
        <v>43</v>
      </c>
      <c r="D39" s="3" t="s">
        <v>100</v>
      </c>
      <c r="E39" s="3" t="s">
        <v>7</v>
      </c>
      <c r="F39" s="3" t="s">
        <v>8</v>
      </c>
      <c r="G39" s="4">
        <v>41793</v>
      </c>
      <c r="H39" s="3" t="s">
        <v>559</v>
      </c>
      <c r="I39" s="3" t="b">
        <f t="shared" si="3"/>
        <v>1</v>
      </c>
      <c r="J39" s="3" t="b">
        <f t="shared" si="4"/>
        <v>0</v>
      </c>
      <c r="K39" s="3" t="b">
        <f t="shared" si="5"/>
        <v>0</v>
      </c>
    </row>
    <row r="40" spans="1:19" ht="30" x14ac:dyDescent="0.25">
      <c r="A40" s="3" t="s">
        <v>55</v>
      </c>
      <c r="B40" s="3" t="s">
        <v>18</v>
      </c>
      <c r="C40" s="3">
        <v>46</v>
      </c>
      <c r="D40" s="3" t="s">
        <v>104</v>
      </c>
      <c r="E40" s="3" t="s">
        <v>7</v>
      </c>
      <c r="F40" s="3" t="s">
        <v>8</v>
      </c>
      <c r="G40" s="4">
        <v>41793</v>
      </c>
      <c r="H40" s="3" t="s">
        <v>559</v>
      </c>
      <c r="I40" s="3" t="b">
        <f t="shared" si="3"/>
        <v>1</v>
      </c>
      <c r="J40" s="3" t="b">
        <f t="shared" si="4"/>
        <v>0</v>
      </c>
      <c r="K40" s="3" t="b">
        <f t="shared" si="5"/>
        <v>0</v>
      </c>
    </row>
    <row r="41" spans="1:19" x14ac:dyDescent="0.25">
      <c r="A41" s="3" t="s">
        <v>55</v>
      </c>
      <c r="B41" s="3" t="s">
        <v>18</v>
      </c>
      <c r="C41" s="3">
        <v>53</v>
      </c>
      <c r="D41" s="3" t="s">
        <v>107</v>
      </c>
      <c r="E41" s="3" t="s">
        <v>7</v>
      </c>
      <c r="F41" s="3" t="s">
        <v>8</v>
      </c>
      <c r="G41" s="4">
        <v>41793</v>
      </c>
      <c r="H41" s="3" t="s">
        <v>559</v>
      </c>
      <c r="I41" s="3" t="b">
        <f t="shared" si="3"/>
        <v>1</v>
      </c>
      <c r="J41" s="3" t="b">
        <f t="shared" si="4"/>
        <v>0</v>
      </c>
      <c r="K41" s="3" t="b">
        <f t="shared" si="5"/>
        <v>0</v>
      </c>
    </row>
    <row r="42" spans="1:19" x14ac:dyDescent="0.25">
      <c r="A42" s="3" t="s">
        <v>55</v>
      </c>
      <c r="B42" s="3" t="s">
        <v>18</v>
      </c>
      <c r="C42" s="3">
        <v>44</v>
      </c>
      <c r="D42" s="3" t="s">
        <v>101</v>
      </c>
      <c r="E42" s="3" t="s">
        <v>102</v>
      </c>
      <c r="F42" s="3" t="s">
        <v>8</v>
      </c>
      <c r="G42" s="4">
        <v>41793</v>
      </c>
      <c r="H42" s="3" t="s">
        <v>559</v>
      </c>
      <c r="I42" s="3" t="b">
        <f>AND((E42="I/U"),(H42="W*"))</f>
        <v>1</v>
      </c>
      <c r="J42" s="3" t="b">
        <f t="shared" si="4"/>
        <v>0</v>
      </c>
      <c r="K42" s="3" t="b">
        <f>AND((E42="I/U"),(H42="N/P"))</f>
        <v>0</v>
      </c>
    </row>
    <row r="43" spans="1:19" x14ac:dyDescent="0.25">
      <c r="A43" s="3" t="s">
        <v>55</v>
      </c>
      <c r="B43" s="3" t="s">
        <v>18</v>
      </c>
      <c r="C43" s="3">
        <v>35</v>
      </c>
      <c r="D43" s="3" t="s">
        <v>92</v>
      </c>
      <c r="E43" s="3" t="s">
        <v>11</v>
      </c>
      <c r="F43" s="3" t="s">
        <v>8</v>
      </c>
      <c r="G43" s="4">
        <v>41793</v>
      </c>
      <c r="H43" s="3" t="s">
        <v>592</v>
      </c>
      <c r="P43" s="3" t="b">
        <f>AND((E43="O"),OR((H43="W"),(H43="W*")))</f>
        <v>0</v>
      </c>
      <c r="Q43" s="3" t="b">
        <f>AND((E43="O"),OR((H43="L"),(H43="L*")))</f>
        <v>0</v>
      </c>
      <c r="R43" s="3" t="b">
        <f>AND((E43="O"),(H43="N/P"))</f>
        <v>0</v>
      </c>
      <c r="S43" s="5" t="s">
        <v>561</v>
      </c>
    </row>
    <row r="44" spans="1:19" ht="30" x14ac:dyDescent="0.25">
      <c r="A44" s="3" t="s">
        <v>55</v>
      </c>
      <c r="B44" s="3" t="s">
        <v>18</v>
      </c>
      <c r="C44" s="3">
        <v>35</v>
      </c>
      <c r="D44" s="3" t="s">
        <v>93</v>
      </c>
      <c r="E44" s="3" t="s">
        <v>11</v>
      </c>
      <c r="F44" s="3" t="s">
        <v>8</v>
      </c>
      <c r="G44" s="4">
        <v>41793</v>
      </c>
      <c r="H44" s="3" t="s">
        <v>592</v>
      </c>
      <c r="P44" s="3" t="b">
        <f>AND((E44="O"),OR((H44="W"),(H44="W*")))</f>
        <v>0</v>
      </c>
      <c r="Q44" s="3" t="b">
        <f>AND((E44="O"),OR((H44="L"),(H44="L*")))</f>
        <v>0</v>
      </c>
      <c r="R44" s="3" t="b">
        <f>AND((E44="O"),(H44="N/P"))</f>
        <v>0</v>
      </c>
      <c r="S44" s="5" t="s">
        <v>562</v>
      </c>
    </row>
    <row r="45" spans="1:19" x14ac:dyDescent="0.25">
      <c r="A45" s="3" t="s">
        <v>55</v>
      </c>
      <c r="B45" s="3" t="s">
        <v>18</v>
      </c>
      <c r="C45" s="3">
        <v>45</v>
      </c>
      <c r="D45" s="3" t="s">
        <v>103</v>
      </c>
      <c r="E45" s="3" t="s">
        <v>11</v>
      </c>
      <c r="F45" s="3" t="s">
        <v>8</v>
      </c>
      <c r="G45" s="4">
        <v>41793</v>
      </c>
      <c r="H45" s="3" t="s">
        <v>559</v>
      </c>
      <c r="P45" s="3" t="b">
        <f>AND((E45="O"),OR((H45="W"),(H45="W*")))</f>
        <v>1</v>
      </c>
      <c r="Q45" s="3" t="b">
        <f>AND((E45="O"),OR((H45="L"),(H45="L*")))</f>
        <v>0</v>
      </c>
      <c r="R45" s="3" t="b">
        <f>AND((E45="O"),(H45="N/P"))</f>
        <v>0</v>
      </c>
      <c r="S45" s="5" t="s">
        <v>563</v>
      </c>
    </row>
    <row r="46" spans="1:19" x14ac:dyDescent="0.25">
      <c r="A46" s="3" t="s">
        <v>108</v>
      </c>
      <c r="B46" s="3" t="s">
        <v>18</v>
      </c>
      <c r="C46" s="3">
        <v>1</v>
      </c>
      <c r="D46" s="3" t="s">
        <v>113</v>
      </c>
      <c r="E46" s="3" t="s">
        <v>7</v>
      </c>
      <c r="F46" s="3" t="s">
        <v>8</v>
      </c>
      <c r="G46" s="4">
        <v>41814</v>
      </c>
      <c r="H46" s="3" t="s">
        <v>554</v>
      </c>
      <c r="I46" s="3" t="b">
        <f>AND((E46="I"),(H46="W"))</f>
        <v>1</v>
      </c>
      <c r="J46" s="3" t="b">
        <f>AND((E46="I"),(H46="L"))</f>
        <v>0</v>
      </c>
      <c r="K46" s="3" t="b">
        <f>AND((E46="I"),(H46="N/P"))</f>
        <v>0</v>
      </c>
    </row>
    <row r="47" spans="1:19" ht="30" x14ac:dyDescent="0.25">
      <c r="A47" s="3" t="s">
        <v>115</v>
      </c>
      <c r="B47" s="3" t="s">
        <v>18</v>
      </c>
      <c r="C47" s="3">
        <v>2</v>
      </c>
      <c r="D47" s="3" t="s">
        <v>123</v>
      </c>
      <c r="E47" s="3" t="s">
        <v>28</v>
      </c>
      <c r="F47" s="3" t="s">
        <v>8</v>
      </c>
      <c r="G47" s="4">
        <v>41863</v>
      </c>
      <c r="H47" s="3" t="s">
        <v>555</v>
      </c>
      <c r="L47" s="3" t="b">
        <f>AND((E47="C"),(H47="W"))</f>
        <v>0</v>
      </c>
      <c r="M47" s="3" t="b">
        <f>AND((E47="C"),OR((H47="L"),(H47="L*")))</f>
        <v>1</v>
      </c>
      <c r="N47" s="3" t="b">
        <f>AND((E47="C"),(H47="N/P"))</f>
        <v>0</v>
      </c>
      <c r="O47" s="3">
        <f>COUNTIF(L47:N47, "TRUE")</f>
        <v>1</v>
      </c>
    </row>
    <row r="48" spans="1:19" x14ac:dyDescent="0.25">
      <c r="A48" s="3" t="s">
        <v>115</v>
      </c>
      <c r="B48" s="3" t="s">
        <v>18</v>
      </c>
      <c r="C48" s="3">
        <v>3</v>
      </c>
      <c r="D48" s="3" t="s">
        <v>124</v>
      </c>
      <c r="E48" s="3" t="s">
        <v>7</v>
      </c>
      <c r="F48" s="3" t="s">
        <v>8</v>
      </c>
      <c r="G48" s="4">
        <v>41863</v>
      </c>
      <c r="H48" s="3" t="s">
        <v>554</v>
      </c>
      <c r="I48" s="3" t="b">
        <f>AND((E48="I"),(H48="W"))</f>
        <v>1</v>
      </c>
      <c r="J48" s="3" t="b">
        <f>AND((E48="I"),(H48="L"))</f>
        <v>0</v>
      </c>
      <c r="K48" s="3" t="b">
        <f>AND((E48="I"),(H48="N/P"))</f>
        <v>0</v>
      </c>
    </row>
    <row r="49" spans="1:22" x14ac:dyDescent="0.25">
      <c r="A49" s="3" t="s">
        <v>115</v>
      </c>
      <c r="B49" s="3" t="s">
        <v>18</v>
      </c>
      <c r="C49" s="3">
        <v>5</v>
      </c>
      <c r="D49" s="3" t="s">
        <v>125</v>
      </c>
      <c r="E49" s="3" t="s">
        <v>7</v>
      </c>
      <c r="F49" s="3" t="s">
        <v>8</v>
      </c>
      <c r="G49" s="4">
        <v>41863</v>
      </c>
      <c r="H49" s="3" t="s">
        <v>557</v>
      </c>
      <c r="I49" s="3" t="b">
        <f>AND((E49="I"),(H49="W"))</f>
        <v>0</v>
      </c>
      <c r="J49" s="3" t="b">
        <f>AND((E49="I"),(H49="L"))</f>
        <v>0</v>
      </c>
      <c r="K49" s="3" t="b">
        <f>AND((E49="I"),(H49="N/P"))</f>
        <v>1</v>
      </c>
      <c r="T49" s="3" t="s">
        <v>623</v>
      </c>
      <c r="U49" s="3" t="s">
        <v>623</v>
      </c>
      <c r="V49" s="3" t="s">
        <v>554</v>
      </c>
    </row>
    <row r="50" spans="1:22" x14ac:dyDescent="0.25">
      <c r="A50" s="3" t="s">
        <v>129</v>
      </c>
      <c r="B50" s="3" t="s">
        <v>18</v>
      </c>
      <c r="C50" s="3" t="s">
        <v>4</v>
      </c>
      <c r="D50" s="3" t="s">
        <v>132</v>
      </c>
      <c r="E50" s="3" t="s">
        <v>28</v>
      </c>
      <c r="F50" s="3" t="s">
        <v>8</v>
      </c>
      <c r="G50" s="4">
        <v>41891</v>
      </c>
      <c r="H50" s="3" t="s">
        <v>555</v>
      </c>
      <c r="L50" s="3" t="b">
        <f t="shared" ref="L50:L55" si="6">AND((E50="C"),(H50="W"))</f>
        <v>0</v>
      </c>
      <c r="M50" s="3" t="b">
        <f t="shared" ref="M50:M55" si="7">AND((E50="C"),OR((H50="L"),(H50="L*")))</f>
        <v>1</v>
      </c>
      <c r="N50" s="3" t="b">
        <f t="shared" ref="N50:N55" si="8">AND((E50="C"),(H50="N/P"))</f>
        <v>0</v>
      </c>
      <c r="O50" s="3">
        <f t="shared" ref="O50:O55" si="9">COUNTIF(L50:N50, "TRUE")</f>
        <v>1</v>
      </c>
    </row>
    <row r="51" spans="1:22" ht="30" x14ac:dyDescent="0.25">
      <c r="A51" s="3" t="s">
        <v>133</v>
      </c>
      <c r="B51" s="3" t="s">
        <v>18</v>
      </c>
      <c r="C51" s="3">
        <v>2</v>
      </c>
      <c r="D51" s="3" t="s">
        <v>139</v>
      </c>
      <c r="E51" s="3" t="s">
        <v>28</v>
      </c>
      <c r="F51" s="3" t="s">
        <v>8</v>
      </c>
      <c r="G51" s="4">
        <v>41877</v>
      </c>
      <c r="H51" s="3" t="s">
        <v>557</v>
      </c>
      <c r="L51" s="3" t="b">
        <f t="shared" si="6"/>
        <v>0</v>
      </c>
      <c r="M51" s="3" t="b">
        <f t="shared" si="7"/>
        <v>0</v>
      </c>
      <c r="N51" s="3" t="b">
        <f t="shared" si="8"/>
        <v>1</v>
      </c>
      <c r="O51" s="3">
        <f t="shared" si="9"/>
        <v>1</v>
      </c>
      <c r="T51" s="3" t="s">
        <v>624</v>
      </c>
      <c r="U51" s="3" t="s">
        <v>628</v>
      </c>
      <c r="V51" s="3" t="s">
        <v>557</v>
      </c>
    </row>
    <row r="52" spans="1:22" ht="30" x14ac:dyDescent="0.25">
      <c r="A52" s="3" t="s">
        <v>133</v>
      </c>
      <c r="B52" s="3" t="s">
        <v>18</v>
      </c>
      <c r="C52" s="3">
        <v>3</v>
      </c>
      <c r="D52" s="3" t="s">
        <v>140</v>
      </c>
      <c r="E52" s="3" t="s">
        <v>28</v>
      </c>
      <c r="F52" s="3" t="s">
        <v>8</v>
      </c>
      <c r="G52" s="4">
        <v>41877</v>
      </c>
      <c r="H52" s="3" t="s">
        <v>555</v>
      </c>
      <c r="L52" s="3" t="b">
        <f t="shared" si="6"/>
        <v>0</v>
      </c>
      <c r="M52" s="3" t="b">
        <f t="shared" si="7"/>
        <v>1</v>
      </c>
      <c r="N52" s="3" t="b">
        <f t="shared" si="8"/>
        <v>0</v>
      </c>
      <c r="O52" s="3">
        <f t="shared" si="9"/>
        <v>1</v>
      </c>
    </row>
    <row r="53" spans="1:22" ht="30" x14ac:dyDescent="0.25">
      <c r="A53" s="3" t="s">
        <v>133</v>
      </c>
      <c r="B53" s="3" t="s">
        <v>18</v>
      </c>
      <c r="C53" s="3">
        <v>5</v>
      </c>
      <c r="D53" s="3" t="s">
        <v>142</v>
      </c>
      <c r="E53" s="3" t="s">
        <v>28</v>
      </c>
      <c r="F53" s="3" t="s">
        <v>8</v>
      </c>
      <c r="G53" s="4">
        <v>41877</v>
      </c>
      <c r="H53" s="3" t="s">
        <v>555</v>
      </c>
      <c r="L53" s="3" t="b">
        <f t="shared" si="6"/>
        <v>0</v>
      </c>
      <c r="M53" s="3" t="b">
        <f t="shared" si="7"/>
        <v>1</v>
      </c>
      <c r="N53" s="3" t="b">
        <f t="shared" si="8"/>
        <v>0</v>
      </c>
      <c r="O53" s="3">
        <f t="shared" si="9"/>
        <v>1</v>
      </c>
    </row>
    <row r="54" spans="1:22" x14ac:dyDescent="0.25">
      <c r="A54" s="3" t="s">
        <v>133</v>
      </c>
      <c r="B54" s="3" t="s">
        <v>18</v>
      </c>
      <c r="C54" s="3">
        <v>9</v>
      </c>
      <c r="D54" s="3" t="s">
        <v>144</v>
      </c>
      <c r="E54" s="3" t="s">
        <v>28</v>
      </c>
      <c r="F54" s="3" t="s">
        <v>8</v>
      </c>
      <c r="G54" s="4">
        <v>41877</v>
      </c>
      <c r="H54" s="3" t="s">
        <v>555</v>
      </c>
      <c r="L54" s="3" t="b">
        <f t="shared" si="6"/>
        <v>0</v>
      </c>
      <c r="M54" s="3" t="b">
        <f t="shared" si="7"/>
        <v>1</v>
      </c>
      <c r="N54" s="3" t="b">
        <f t="shared" si="8"/>
        <v>0</v>
      </c>
      <c r="O54" s="3">
        <f t="shared" si="9"/>
        <v>1</v>
      </c>
    </row>
    <row r="55" spans="1:22" x14ac:dyDescent="0.25">
      <c r="A55" s="3" t="s">
        <v>133</v>
      </c>
      <c r="B55" s="3" t="s">
        <v>18</v>
      </c>
      <c r="C55" s="3">
        <v>19</v>
      </c>
      <c r="D55" s="3" t="s">
        <v>147</v>
      </c>
      <c r="E55" s="3" t="s">
        <v>28</v>
      </c>
      <c r="F55" s="3" t="s">
        <v>8</v>
      </c>
      <c r="G55" s="4">
        <v>41877</v>
      </c>
      <c r="H55" s="3" t="s">
        <v>555</v>
      </c>
      <c r="L55" s="3" t="b">
        <f t="shared" si="6"/>
        <v>0</v>
      </c>
      <c r="M55" s="3" t="b">
        <f t="shared" si="7"/>
        <v>1</v>
      </c>
      <c r="N55" s="3" t="b">
        <f t="shared" si="8"/>
        <v>0</v>
      </c>
      <c r="O55" s="3">
        <f t="shared" si="9"/>
        <v>1</v>
      </c>
    </row>
    <row r="56" spans="1:22" x14ac:dyDescent="0.25">
      <c r="A56" s="3" t="s">
        <v>133</v>
      </c>
      <c r="B56" s="3" t="s">
        <v>18</v>
      </c>
      <c r="C56" s="3">
        <v>5</v>
      </c>
      <c r="D56" s="3" t="s">
        <v>141</v>
      </c>
      <c r="E56" s="3" t="s">
        <v>7</v>
      </c>
      <c r="F56" s="3" t="s">
        <v>8</v>
      </c>
      <c r="G56" s="4">
        <v>41877</v>
      </c>
      <c r="H56" s="3" t="s">
        <v>554</v>
      </c>
      <c r="I56" s="3" t="b">
        <f t="shared" ref="I56:I62" si="10">AND((E56="I"),(H56="W"))</f>
        <v>1</v>
      </c>
      <c r="J56" s="3" t="b">
        <f t="shared" ref="J56:J62" si="11">AND((E56="I"),(H56="L"))</f>
        <v>0</v>
      </c>
      <c r="K56" s="3" t="b">
        <f t="shared" ref="K56:K62" si="12">AND((E56="I"),(H56="N/P"))</f>
        <v>0</v>
      </c>
    </row>
    <row r="57" spans="1:22" x14ac:dyDescent="0.25">
      <c r="A57" s="3" t="s">
        <v>133</v>
      </c>
      <c r="B57" s="3" t="s">
        <v>18</v>
      </c>
      <c r="C57" s="3">
        <v>14</v>
      </c>
      <c r="D57" s="3" t="s">
        <v>145</v>
      </c>
      <c r="E57" s="3" t="s">
        <v>7</v>
      </c>
      <c r="F57" s="3" t="s">
        <v>8</v>
      </c>
      <c r="G57" s="4">
        <v>41877</v>
      </c>
      <c r="H57" s="3" t="s">
        <v>554</v>
      </c>
      <c r="I57" s="3" t="b">
        <f t="shared" si="10"/>
        <v>1</v>
      </c>
      <c r="J57" s="3" t="b">
        <f t="shared" si="11"/>
        <v>0</v>
      </c>
      <c r="K57" s="3" t="b">
        <f t="shared" si="12"/>
        <v>0</v>
      </c>
    </row>
    <row r="58" spans="1:22" x14ac:dyDescent="0.25">
      <c r="A58" s="3" t="s">
        <v>133</v>
      </c>
      <c r="B58" s="3" t="s">
        <v>18</v>
      </c>
      <c r="C58" s="3">
        <v>22</v>
      </c>
      <c r="D58" s="3" t="s">
        <v>149</v>
      </c>
      <c r="E58" s="3" t="s">
        <v>7</v>
      </c>
      <c r="F58" s="3" t="s">
        <v>8</v>
      </c>
      <c r="G58" s="4">
        <v>41877</v>
      </c>
      <c r="H58" s="3" t="s">
        <v>554</v>
      </c>
      <c r="I58" s="3" t="b">
        <f t="shared" si="10"/>
        <v>1</v>
      </c>
      <c r="J58" s="3" t="b">
        <f t="shared" si="11"/>
        <v>0</v>
      </c>
      <c r="K58" s="3" t="b">
        <f t="shared" si="12"/>
        <v>0</v>
      </c>
    </row>
    <row r="59" spans="1:22" ht="45" x14ac:dyDescent="0.25">
      <c r="A59" s="3" t="s">
        <v>133</v>
      </c>
      <c r="B59" s="3" t="s">
        <v>18</v>
      </c>
      <c r="C59" s="3">
        <v>23</v>
      </c>
      <c r="D59" s="3" t="s">
        <v>151</v>
      </c>
      <c r="E59" s="3" t="s">
        <v>7</v>
      </c>
      <c r="F59" s="3" t="s">
        <v>8</v>
      </c>
      <c r="G59" s="4">
        <v>41877</v>
      </c>
      <c r="H59" s="3" t="s">
        <v>554</v>
      </c>
      <c r="I59" s="3" t="b">
        <f t="shared" si="10"/>
        <v>1</v>
      </c>
      <c r="J59" s="3" t="b">
        <f t="shared" si="11"/>
        <v>0</v>
      </c>
      <c r="K59" s="3" t="b">
        <f t="shared" si="12"/>
        <v>0</v>
      </c>
    </row>
    <row r="60" spans="1:22" ht="30" x14ac:dyDescent="0.25">
      <c r="A60" s="3" t="s">
        <v>133</v>
      </c>
      <c r="B60" s="3" t="s">
        <v>18</v>
      </c>
      <c r="C60" s="3">
        <v>24</v>
      </c>
      <c r="D60" s="3" t="s">
        <v>152</v>
      </c>
      <c r="E60" s="3" t="s">
        <v>7</v>
      </c>
      <c r="F60" s="3" t="s">
        <v>8</v>
      </c>
      <c r="G60" s="4">
        <v>41877</v>
      </c>
      <c r="H60" s="3" t="s">
        <v>554</v>
      </c>
      <c r="I60" s="3" t="b">
        <f t="shared" si="10"/>
        <v>1</v>
      </c>
      <c r="J60" s="3" t="b">
        <f t="shared" si="11"/>
        <v>0</v>
      </c>
      <c r="K60" s="3" t="b">
        <f t="shared" si="12"/>
        <v>0</v>
      </c>
    </row>
    <row r="61" spans="1:22" ht="30" x14ac:dyDescent="0.25">
      <c r="A61" s="3" t="s">
        <v>133</v>
      </c>
      <c r="B61" s="3" t="s">
        <v>18</v>
      </c>
      <c r="C61" s="3">
        <v>27</v>
      </c>
      <c r="D61" s="3" t="s">
        <v>153</v>
      </c>
      <c r="E61" s="3" t="s">
        <v>7</v>
      </c>
      <c r="F61" s="3" t="s">
        <v>8</v>
      </c>
      <c r="G61" s="4">
        <v>41877</v>
      </c>
      <c r="H61" s="3" t="s">
        <v>557</v>
      </c>
      <c r="I61" s="3" t="b">
        <f t="shared" si="10"/>
        <v>0</v>
      </c>
      <c r="J61" s="3" t="b">
        <f t="shared" si="11"/>
        <v>0</v>
      </c>
      <c r="K61" s="3" t="b">
        <f t="shared" si="12"/>
        <v>1</v>
      </c>
      <c r="T61" s="3" t="s">
        <v>621</v>
      </c>
      <c r="U61" s="3" t="s">
        <v>629</v>
      </c>
      <c r="V61" s="3" t="s">
        <v>554</v>
      </c>
    </row>
    <row r="62" spans="1:22" x14ac:dyDescent="0.25">
      <c r="A62" s="3" t="s">
        <v>184</v>
      </c>
      <c r="B62" s="3" t="s">
        <v>18</v>
      </c>
      <c r="C62" s="3">
        <v>2</v>
      </c>
      <c r="D62" s="3" t="s">
        <v>189</v>
      </c>
      <c r="E62" s="3" t="s">
        <v>7</v>
      </c>
      <c r="F62" s="3" t="s">
        <v>8</v>
      </c>
      <c r="G62" s="4">
        <v>41860</v>
      </c>
      <c r="H62" s="3" t="s">
        <v>554</v>
      </c>
      <c r="I62" s="3" t="b">
        <f t="shared" si="10"/>
        <v>1</v>
      </c>
      <c r="J62" s="3" t="b">
        <f t="shared" si="11"/>
        <v>0</v>
      </c>
      <c r="K62" s="3" t="b">
        <f t="shared" si="12"/>
        <v>0</v>
      </c>
    </row>
    <row r="63" spans="1:22" ht="30" x14ac:dyDescent="0.25">
      <c r="A63" s="3" t="s">
        <v>199</v>
      </c>
      <c r="B63" s="3" t="s">
        <v>18</v>
      </c>
      <c r="C63" s="3">
        <v>2</v>
      </c>
      <c r="D63" s="3" t="s">
        <v>208</v>
      </c>
      <c r="E63" s="3" t="s">
        <v>28</v>
      </c>
      <c r="F63" s="3" t="s">
        <v>8</v>
      </c>
      <c r="G63" s="4">
        <v>41793</v>
      </c>
      <c r="H63" s="3" t="s">
        <v>557</v>
      </c>
      <c r="L63" s="3" t="b">
        <f>AND((E63="C"),(H63="W"))</f>
        <v>0</v>
      </c>
      <c r="M63" s="3" t="b">
        <f>AND((E63="C"),OR((H63="L"),(H63="L*")))</f>
        <v>0</v>
      </c>
      <c r="N63" s="3" t="b">
        <f>AND((E63="C"),(H63="N/P"))</f>
        <v>1</v>
      </c>
      <c r="O63" s="3">
        <f>COUNTIF(L63:N63, "TRUE")</f>
        <v>1</v>
      </c>
      <c r="T63" s="3" t="s">
        <v>620</v>
      </c>
      <c r="U63" s="3" t="s">
        <v>623</v>
      </c>
      <c r="V63" s="3" t="s">
        <v>555</v>
      </c>
    </row>
    <row r="64" spans="1:22" ht="30" x14ac:dyDescent="0.25">
      <c r="A64" s="3" t="s">
        <v>199</v>
      </c>
      <c r="B64" s="3" t="s">
        <v>18</v>
      </c>
      <c r="C64" s="3">
        <v>3</v>
      </c>
      <c r="D64" s="3" t="s">
        <v>209</v>
      </c>
      <c r="E64" s="3" t="s">
        <v>11</v>
      </c>
      <c r="F64" s="3" t="s">
        <v>8</v>
      </c>
      <c r="G64" s="4">
        <v>41793</v>
      </c>
      <c r="H64" s="3" t="s">
        <v>557</v>
      </c>
      <c r="P64" s="3" t="b">
        <f>AND((E64="O"),OR((H64="W"),(H64="W*")))</f>
        <v>0</v>
      </c>
      <c r="Q64" s="3" t="b">
        <f>AND((E64="O"),OR((H64="L"),(H64="L*")))</f>
        <v>0</v>
      </c>
      <c r="R64" s="3" t="b">
        <f>AND((E64="O"),(H64="N/P"))</f>
        <v>1</v>
      </c>
      <c r="T64" s="3" t="s">
        <v>624</v>
      </c>
      <c r="U64" s="3" t="s">
        <v>628</v>
      </c>
      <c r="V64" s="3" t="s">
        <v>557</v>
      </c>
    </row>
    <row r="65" spans="1:22" x14ac:dyDescent="0.25">
      <c r="A65" s="3" t="s">
        <v>191</v>
      </c>
      <c r="B65" s="3" t="s">
        <v>18</v>
      </c>
      <c r="C65" s="3">
        <v>1</v>
      </c>
      <c r="D65" s="3" t="s">
        <v>197</v>
      </c>
      <c r="E65" s="3" t="s">
        <v>28</v>
      </c>
      <c r="F65" s="3" t="s">
        <v>8</v>
      </c>
      <c r="G65" s="4">
        <v>41779</v>
      </c>
      <c r="H65" s="3" t="s">
        <v>555</v>
      </c>
      <c r="L65" s="3" t="b">
        <f>AND((E65="C"),(H65="W"))</f>
        <v>0</v>
      </c>
      <c r="M65" s="3" t="b">
        <f>AND((E65="C"),OR((H65="L"),(H65="L*")))</f>
        <v>1</v>
      </c>
      <c r="N65" s="3" t="b">
        <f>AND((E65="C"),(H65="N/P"))</f>
        <v>0</v>
      </c>
      <c r="O65" s="3">
        <f t="shared" ref="O65:O69" si="13">COUNTIF(L65:N65, "TRUE")</f>
        <v>1</v>
      </c>
    </row>
    <row r="66" spans="1:22" ht="30" x14ac:dyDescent="0.25">
      <c r="A66" s="3" t="s">
        <v>210</v>
      </c>
      <c r="B66" s="3" t="s">
        <v>18</v>
      </c>
      <c r="C66" s="3">
        <v>3</v>
      </c>
      <c r="D66" s="3" t="s">
        <v>220</v>
      </c>
      <c r="E66" s="3" t="s">
        <v>28</v>
      </c>
      <c r="F66" s="3" t="s">
        <v>8</v>
      </c>
      <c r="G66" s="4">
        <v>41716</v>
      </c>
      <c r="H66" s="3" t="s">
        <v>555</v>
      </c>
      <c r="L66" s="3" t="b">
        <f>AND((E66="C"),(H66="W"))</f>
        <v>0</v>
      </c>
      <c r="M66" s="3" t="b">
        <f>AND((E66="C"),OR((H66="L"),(H66="L*")))</f>
        <v>1</v>
      </c>
      <c r="N66" s="3" t="b">
        <f>AND((E66="C"),(H66="N/P"))</f>
        <v>0</v>
      </c>
      <c r="O66" s="3">
        <f t="shared" si="13"/>
        <v>1</v>
      </c>
    </row>
    <row r="67" spans="1:22" ht="30" x14ac:dyDescent="0.25">
      <c r="A67" s="3" t="s">
        <v>210</v>
      </c>
      <c r="B67" s="3" t="s">
        <v>18</v>
      </c>
      <c r="C67" s="3">
        <v>9</v>
      </c>
      <c r="D67" s="3" t="s">
        <v>226</v>
      </c>
      <c r="E67" s="3" t="s">
        <v>28</v>
      </c>
      <c r="F67" s="3" t="s">
        <v>8</v>
      </c>
      <c r="G67" s="4">
        <v>41716</v>
      </c>
      <c r="H67" s="3" t="s">
        <v>555</v>
      </c>
      <c r="L67" s="3" t="b">
        <f>AND((E67="C"),(H67="W"))</f>
        <v>0</v>
      </c>
      <c r="M67" s="3" t="b">
        <f>AND((E67="C"),OR((H67="L"),(H67="L*")))</f>
        <v>1</v>
      </c>
      <c r="N67" s="3" t="b">
        <f>AND((E67="C"),(H67="N/P"))</f>
        <v>0</v>
      </c>
      <c r="O67" s="3">
        <f t="shared" si="13"/>
        <v>1</v>
      </c>
    </row>
    <row r="68" spans="1:22" x14ac:dyDescent="0.25">
      <c r="A68" s="3" t="s">
        <v>210</v>
      </c>
      <c r="B68" s="3" t="s">
        <v>18</v>
      </c>
      <c r="C68" s="3">
        <v>11</v>
      </c>
      <c r="D68" s="3" t="s">
        <v>227</v>
      </c>
      <c r="E68" s="3" t="s">
        <v>28</v>
      </c>
      <c r="F68" s="3" t="s">
        <v>8</v>
      </c>
      <c r="G68" s="4">
        <v>41716</v>
      </c>
      <c r="H68" s="3" t="s">
        <v>555</v>
      </c>
      <c r="L68" s="3" t="b">
        <f>AND((E68="C"),(H68="W"))</f>
        <v>0</v>
      </c>
      <c r="M68" s="3" t="b">
        <f>AND((E68="C"),OR((H68="L"),(H68="L*")))</f>
        <v>1</v>
      </c>
      <c r="N68" s="3" t="b">
        <f>AND((E68="C"),(H68="N/P"))</f>
        <v>0</v>
      </c>
      <c r="O68" s="3">
        <f t="shared" si="13"/>
        <v>1</v>
      </c>
    </row>
    <row r="69" spans="1:22" x14ac:dyDescent="0.25">
      <c r="A69" s="3" t="s">
        <v>210</v>
      </c>
      <c r="B69" s="3" t="s">
        <v>18</v>
      </c>
      <c r="C69" s="3">
        <v>13</v>
      </c>
      <c r="D69" s="3" t="s">
        <v>228</v>
      </c>
      <c r="E69" s="3" t="s">
        <v>28</v>
      </c>
      <c r="F69" s="3" t="s">
        <v>8</v>
      </c>
      <c r="G69" s="4">
        <v>41716</v>
      </c>
      <c r="H69" s="3" t="s">
        <v>557</v>
      </c>
      <c r="L69" s="3" t="b">
        <f>AND((E69="C"),(H69="W"))</f>
        <v>0</v>
      </c>
      <c r="M69" s="3" t="b">
        <f>AND((E69="C"),OR((H69="L"),(H69="L*")))</f>
        <v>0</v>
      </c>
      <c r="N69" s="3" t="b">
        <f>AND((E69="C"),(H69="N/P"))</f>
        <v>1</v>
      </c>
      <c r="O69" s="3">
        <f t="shared" si="13"/>
        <v>1</v>
      </c>
      <c r="T69" s="3" t="s">
        <v>622</v>
      </c>
      <c r="U69" s="3" t="s">
        <v>622</v>
      </c>
      <c r="V69" s="3" t="s">
        <v>555</v>
      </c>
    </row>
    <row r="70" spans="1:22" x14ac:dyDescent="0.25">
      <c r="A70" s="3" t="s">
        <v>210</v>
      </c>
      <c r="B70" s="3" t="s">
        <v>18</v>
      </c>
      <c r="C70" s="3">
        <v>2</v>
      </c>
      <c r="D70" s="3" t="s">
        <v>219</v>
      </c>
      <c r="E70" s="3" t="s">
        <v>7</v>
      </c>
      <c r="F70" s="3" t="s">
        <v>8</v>
      </c>
      <c r="G70" s="4">
        <v>41716</v>
      </c>
      <c r="H70" s="3" t="s">
        <v>554</v>
      </c>
      <c r="I70" s="3" t="b">
        <f>AND((E70="I"),(H70="W"))</f>
        <v>1</v>
      </c>
      <c r="J70" s="3" t="b">
        <f>AND((E70="I"),(H70="L"))</f>
        <v>0</v>
      </c>
      <c r="K70" s="3" t="b">
        <f>AND((E70="I"),(H70="N/P"))</f>
        <v>0</v>
      </c>
    </row>
    <row r="71" spans="1:22" ht="30" x14ac:dyDescent="0.25">
      <c r="A71" s="3" t="s">
        <v>210</v>
      </c>
      <c r="B71" s="3" t="s">
        <v>18</v>
      </c>
      <c r="C71" s="3">
        <v>8</v>
      </c>
      <c r="D71" s="3" t="s">
        <v>223</v>
      </c>
      <c r="E71" s="3" t="s">
        <v>7</v>
      </c>
      <c r="F71" s="3" t="s">
        <v>8</v>
      </c>
      <c r="G71" s="4">
        <v>41716</v>
      </c>
      <c r="H71" s="3" t="s">
        <v>554</v>
      </c>
      <c r="I71" s="3" t="b">
        <f>AND((E71="I"),(H71="W"))</f>
        <v>1</v>
      </c>
      <c r="J71" s="3" t="b">
        <f>AND((E71="I"),(H71="L"))</f>
        <v>0</v>
      </c>
      <c r="K71" s="3" t="b">
        <f>AND((E71="I"),(H71="N/P"))</f>
        <v>0</v>
      </c>
    </row>
    <row r="72" spans="1:22" ht="30" x14ac:dyDescent="0.25">
      <c r="A72" s="3" t="s">
        <v>210</v>
      </c>
      <c r="B72" s="3" t="s">
        <v>18</v>
      </c>
      <c r="C72" s="3">
        <v>9</v>
      </c>
      <c r="D72" s="3" t="s">
        <v>225</v>
      </c>
      <c r="E72" s="3" t="s">
        <v>7</v>
      </c>
      <c r="F72" s="3" t="s">
        <v>8</v>
      </c>
      <c r="G72" s="4">
        <v>41716</v>
      </c>
      <c r="H72" s="3" t="s">
        <v>554</v>
      </c>
      <c r="I72" s="3" t="b">
        <f>AND((E72="I"),(H72="W"))</f>
        <v>1</v>
      </c>
      <c r="J72" s="3" t="b">
        <f>AND((E72="I"),(H72="L"))</f>
        <v>0</v>
      </c>
      <c r="K72" s="3" t="b">
        <f>AND((E72="I"),(H72="N/P"))</f>
        <v>0</v>
      </c>
    </row>
    <row r="73" spans="1:22" x14ac:dyDescent="0.25">
      <c r="A73" s="3" t="s">
        <v>210</v>
      </c>
      <c r="B73" s="3" t="s">
        <v>18</v>
      </c>
      <c r="C73" s="3">
        <v>17</v>
      </c>
      <c r="D73" s="3" t="s">
        <v>230</v>
      </c>
      <c r="E73" s="3" t="s">
        <v>7</v>
      </c>
      <c r="F73" s="3" t="s">
        <v>8</v>
      </c>
      <c r="G73" s="4">
        <v>41716</v>
      </c>
      <c r="H73" s="3" t="s">
        <v>554</v>
      </c>
      <c r="I73" s="3" t="b">
        <f>AND((E73="I"),(H73="W"))</f>
        <v>1</v>
      </c>
      <c r="J73" s="3" t="b">
        <f>AND((E73="I"),(H73="L"))</f>
        <v>0</v>
      </c>
      <c r="K73" s="3" t="b">
        <f>AND((E73="I"),(H73="N/P"))</f>
        <v>0</v>
      </c>
    </row>
    <row r="74" spans="1:22" ht="30" x14ac:dyDescent="0.25">
      <c r="A74" s="3" t="s">
        <v>231</v>
      </c>
      <c r="B74" s="3" t="s">
        <v>18</v>
      </c>
      <c r="C74" s="3">
        <v>6</v>
      </c>
      <c r="D74" s="3" t="s">
        <v>238</v>
      </c>
      <c r="E74" s="3" t="s">
        <v>28</v>
      </c>
      <c r="F74" s="3" t="s">
        <v>8</v>
      </c>
      <c r="G74" s="4">
        <v>41765</v>
      </c>
      <c r="H74" s="3" t="s">
        <v>555</v>
      </c>
      <c r="L74" s="3" t="b">
        <f>AND((E74="C"),(H74="W"))</f>
        <v>0</v>
      </c>
      <c r="M74" s="3" t="b">
        <f>AND((E74="C"),OR((H74="L"),(H74="L*")))</f>
        <v>1</v>
      </c>
      <c r="N74" s="3" t="b">
        <f>AND((E74="C"),(H74="N/P"))</f>
        <v>0</v>
      </c>
      <c r="O74" s="3">
        <f t="shared" ref="O74:O75" si="14">COUNTIF(L74:N74, "TRUE")</f>
        <v>1</v>
      </c>
    </row>
    <row r="75" spans="1:22" ht="30" x14ac:dyDescent="0.25">
      <c r="A75" s="3" t="s">
        <v>231</v>
      </c>
      <c r="B75" s="3" t="s">
        <v>18</v>
      </c>
      <c r="C75" s="3">
        <v>7</v>
      </c>
      <c r="D75" s="3" t="s">
        <v>240</v>
      </c>
      <c r="E75" s="3" t="s">
        <v>28</v>
      </c>
      <c r="F75" s="3" t="s">
        <v>8</v>
      </c>
      <c r="G75" s="4">
        <v>41765</v>
      </c>
      <c r="H75" s="3" t="s">
        <v>555</v>
      </c>
      <c r="L75" s="3" t="b">
        <f>AND((E75="C"),(H75="W"))</f>
        <v>0</v>
      </c>
      <c r="M75" s="3" t="b">
        <f>AND((E75="C"),OR((H75="L"),(H75="L*")))</f>
        <v>1</v>
      </c>
      <c r="N75" s="3" t="b">
        <f>AND((E75="C"),(H75="N/P"))</f>
        <v>0</v>
      </c>
      <c r="O75" s="3">
        <f t="shared" si="14"/>
        <v>1</v>
      </c>
    </row>
    <row r="76" spans="1:22" x14ac:dyDescent="0.25">
      <c r="A76" s="3" t="s">
        <v>231</v>
      </c>
      <c r="B76" s="3" t="s">
        <v>18</v>
      </c>
      <c r="C76" s="3">
        <v>2</v>
      </c>
      <c r="D76" s="23" t="s">
        <v>236</v>
      </c>
      <c r="E76" s="3" t="s">
        <v>7</v>
      </c>
      <c r="F76" s="3" t="s">
        <v>8</v>
      </c>
      <c r="G76" s="4">
        <v>41765</v>
      </c>
      <c r="H76" s="3" t="s">
        <v>557</v>
      </c>
      <c r="I76" s="3" t="b">
        <f>AND((E76="I"),(H76="W"))</f>
        <v>0</v>
      </c>
      <c r="J76" s="3" t="b">
        <f>AND((E76="I"),(H76="L"))</f>
        <v>0</v>
      </c>
      <c r="K76" s="3" t="b">
        <f>AND((E76="I"),(H76="N/P"))</f>
        <v>1</v>
      </c>
      <c r="T76" s="3" t="s">
        <v>621</v>
      </c>
      <c r="U76" s="3" t="s">
        <v>622</v>
      </c>
      <c r="V76" s="3" t="s">
        <v>554</v>
      </c>
    </row>
    <row r="77" spans="1:22" x14ac:dyDescent="0.25">
      <c r="A77" s="3" t="s">
        <v>231</v>
      </c>
      <c r="B77" s="3" t="s">
        <v>18</v>
      </c>
      <c r="C77" s="3">
        <v>5</v>
      </c>
      <c r="D77" s="3" t="s">
        <v>237</v>
      </c>
      <c r="E77" s="3" t="s">
        <v>7</v>
      </c>
      <c r="F77" s="3" t="s">
        <v>8</v>
      </c>
      <c r="G77" s="4">
        <v>41765</v>
      </c>
      <c r="H77" s="3" t="s">
        <v>554</v>
      </c>
      <c r="I77" s="3" t="b">
        <f>AND((E77="I"),(H77="W"))</f>
        <v>1</v>
      </c>
      <c r="J77" s="3" t="b">
        <f>AND((E77="I"),(H77="L"))</f>
        <v>0</v>
      </c>
      <c r="K77" s="3" t="b">
        <f>AND((E77="I"),(H77="N/P"))</f>
        <v>0</v>
      </c>
    </row>
    <row r="78" spans="1:22" ht="30" x14ac:dyDescent="0.25">
      <c r="A78" s="3" t="s">
        <v>242</v>
      </c>
      <c r="B78" s="3" t="s">
        <v>18</v>
      </c>
      <c r="C78" s="3">
        <v>2</v>
      </c>
      <c r="D78" s="3" t="s">
        <v>250</v>
      </c>
      <c r="E78" s="3" t="s">
        <v>28</v>
      </c>
      <c r="F78" s="3" t="s">
        <v>8</v>
      </c>
      <c r="G78" s="4">
        <v>41856</v>
      </c>
      <c r="H78" s="3" t="s">
        <v>555</v>
      </c>
      <c r="L78" s="3" t="b">
        <f>AND((E78="C"),(H78="W"))</f>
        <v>0</v>
      </c>
      <c r="M78" s="3" t="b">
        <f>AND((E78="C"),OR((H78="L"),(H78="L*")))</f>
        <v>1</v>
      </c>
      <c r="N78" s="3" t="b">
        <f>AND((E78="C"),(H78="N/P"))</f>
        <v>0</v>
      </c>
      <c r="O78" s="3">
        <f t="shared" ref="O78:O79" si="15">COUNTIF(L78:N78, "TRUE")</f>
        <v>1</v>
      </c>
    </row>
    <row r="79" spans="1:22" x14ac:dyDescent="0.25">
      <c r="A79" s="3" t="s">
        <v>242</v>
      </c>
      <c r="B79" s="3" t="s">
        <v>18</v>
      </c>
      <c r="C79" s="3">
        <v>3</v>
      </c>
      <c r="D79" s="3" t="s">
        <v>251</v>
      </c>
      <c r="E79" s="3" t="s">
        <v>28</v>
      </c>
      <c r="F79" s="3" t="s">
        <v>8</v>
      </c>
      <c r="G79" s="4">
        <v>41856</v>
      </c>
      <c r="H79" s="3" t="s">
        <v>555</v>
      </c>
      <c r="L79" s="3" t="b">
        <f>AND((E79="C"),(H79="W"))</f>
        <v>0</v>
      </c>
      <c r="M79" s="3" t="b">
        <f>AND((E79="C"),OR((H79="L"),(H79="L*")))</f>
        <v>1</v>
      </c>
      <c r="N79" s="3" t="b">
        <f>AND((E79="C"),(H79="N/P"))</f>
        <v>0</v>
      </c>
      <c r="O79" s="3">
        <f t="shared" si="15"/>
        <v>1</v>
      </c>
    </row>
    <row r="80" spans="1:22" x14ac:dyDescent="0.25">
      <c r="A80" s="3" t="s">
        <v>242</v>
      </c>
      <c r="B80" s="3" t="s">
        <v>18</v>
      </c>
      <c r="C80" s="3">
        <v>2</v>
      </c>
      <c r="D80" s="3" t="s">
        <v>249</v>
      </c>
      <c r="E80" s="3" t="s">
        <v>7</v>
      </c>
      <c r="F80" s="3" t="s">
        <v>8</v>
      </c>
      <c r="G80" s="4">
        <v>41856</v>
      </c>
      <c r="H80" s="3" t="s">
        <v>554</v>
      </c>
      <c r="I80" s="3" t="b">
        <f>AND((E80="I"),(H80="W"))</f>
        <v>1</v>
      </c>
      <c r="J80" s="3" t="b">
        <f>AND((E80="I"),(H80="L"))</f>
        <v>0</v>
      </c>
      <c r="K80" s="3" t="b">
        <f>AND((E80="I"),(H80="N/P"))</f>
        <v>0</v>
      </c>
    </row>
    <row r="81" spans="1:22" ht="30" x14ac:dyDescent="0.25">
      <c r="A81" s="3" t="s">
        <v>252</v>
      </c>
      <c r="B81" s="3" t="s">
        <v>18</v>
      </c>
      <c r="C81" s="3">
        <v>6</v>
      </c>
      <c r="D81" s="3" t="s">
        <v>255</v>
      </c>
      <c r="E81" s="3" t="s">
        <v>28</v>
      </c>
      <c r="F81" s="3" t="s">
        <v>8</v>
      </c>
      <c r="G81" s="4">
        <v>41779</v>
      </c>
      <c r="H81" s="3" t="s">
        <v>557</v>
      </c>
      <c r="L81" s="3" t="b">
        <f>AND((E81="C"),(H81="W"))</f>
        <v>0</v>
      </c>
      <c r="M81" s="3" t="b">
        <f>AND((E81="C"),OR((H81="L"),(H81="L*")))</f>
        <v>0</v>
      </c>
      <c r="N81" s="3" t="b">
        <f>AND((E81="C"),(H81="N/P"))</f>
        <v>1</v>
      </c>
      <c r="O81" s="3">
        <f t="shared" ref="O81:O82" si="16">COUNTIF(L81:N81, "TRUE")</f>
        <v>1</v>
      </c>
      <c r="T81" s="3" t="s">
        <v>621</v>
      </c>
      <c r="U81" s="3" t="s">
        <v>629</v>
      </c>
      <c r="V81" s="3" t="s">
        <v>555</v>
      </c>
    </row>
    <row r="82" spans="1:22" ht="30" x14ac:dyDescent="0.25">
      <c r="A82" s="3" t="s">
        <v>279</v>
      </c>
      <c r="B82" s="3" t="s">
        <v>18</v>
      </c>
      <c r="C82" s="3">
        <v>3</v>
      </c>
      <c r="D82" s="3" t="s">
        <v>289</v>
      </c>
      <c r="E82" s="3" t="s">
        <v>28</v>
      </c>
      <c r="F82" s="3" t="s">
        <v>8</v>
      </c>
      <c r="G82" s="4">
        <v>41891</v>
      </c>
      <c r="H82" s="3" t="s">
        <v>555</v>
      </c>
      <c r="L82" s="3" t="b">
        <f>AND((E82="C"),(H82="W"))</f>
        <v>0</v>
      </c>
      <c r="M82" s="3" t="b">
        <f>AND((E82="C"),OR((H82="L"),(H82="L*")))</f>
        <v>1</v>
      </c>
      <c r="N82" s="3" t="b">
        <f>AND((E82="C"),(H82="N/P"))</f>
        <v>0</v>
      </c>
      <c r="O82" s="3">
        <f t="shared" si="16"/>
        <v>1</v>
      </c>
    </row>
    <row r="83" spans="1:22" x14ac:dyDescent="0.25">
      <c r="A83" s="3" t="s">
        <v>279</v>
      </c>
      <c r="B83" s="3" t="s">
        <v>18</v>
      </c>
      <c r="C83" s="3">
        <v>3</v>
      </c>
      <c r="D83" s="3" t="s">
        <v>288</v>
      </c>
      <c r="E83" s="3" t="s">
        <v>7</v>
      </c>
      <c r="F83" s="3" t="s">
        <v>8</v>
      </c>
      <c r="G83" s="4">
        <v>41891</v>
      </c>
      <c r="H83" s="3" t="s">
        <v>554</v>
      </c>
      <c r="I83" s="3" t="b">
        <f>AND((E83="I"),(H83="W"))</f>
        <v>1</v>
      </c>
      <c r="J83" s="3" t="b">
        <f>AND((E83="I"),(H83="L"))</f>
        <v>0</v>
      </c>
      <c r="K83" s="3" t="b">
        <f>AND((E83="I"),(H83="N/P"))</f>
        <v>0</v>
      </c>
    </row>
    <row r="84" spans="1:22" x14ac:dyDescent="0.25">
      <c r="A84" s="3" t="s">
        <v>279</v>
      </c>
      <c r="B84" s="3" t="s">
        <v>18</v>
      </c>
      <c r="C84" s="3">
        <v>5</v>
      </c>
      <c r="D84" s="3" t="s">
        <v>290</v>
      </c>
      <c r="E84" s="3" t="s">
        <v>102</v>
      </c>
      <c r="F84" s="3" t="s">
        <v>8</v>
      </c>
      <c r="G84" s="4">
        <v>41891</v>
      </c>
      <c r="H84" s="3" t="s">
        <v>554</v>
      </c>
      <c r="I84" s="3" t="b">
        <f>AND((E84="I/U"),(H84="W"))</f>
        <v>1</v>
      </c>
      <c r="J84" s="3" t="b">
        <f>AND((E84="I"),(H84="L"))</f>
        <v>0</v>
      </c>
      <c r="K84" s="3" t="b">
        <f>AND((E84="I/U"),(H84="N/P"))</f>
        <v>0</v>
      </c>
    </row>
    <row r="85" spans="1:22" x14ac:dyDescent="0.25">
      <c r="A85" s="3" t="s">
        <v>267</v>
      </c>
      <c r="B85" s="3" t="s">
        <v>18</v>
      </c>
      <c r="C85" s="3">
        <v>4</v>
      </c>
      <c r="D85" s="3" t="s">
        <v>277</v>
      </c>
      <c r="E85" s="3" t="s">
        <v>28</v>
      </c>
      <c r="F85" s="3" t="s">
        <v>8</v>
      </c>
      <c r="G85" s="4">
        <v>41814</v>
      </c>
      <c r="H85" s="3" t="s">
        <v>555</v>
      </c>
      <c r="L85" s="3" t="b">
        <f>AND((E85="C"),(H85="W"))</f>
        <v>0</v>
      </c>
      <c r="M85" s="3" t="b">
        <f>AND((E85="C"),OR((H85="L"),(H85="L*")))</f>
        <v>1</v>
      </c>
      <c r="N85" s="3" t="b">
        <f>AND((E85="C"),(H85="N/P"))</f>
        <v>0</v>
      </c>
      <c r="O85" s="3">
        <f>COUNTIF(L85:N85, "TRUE")</f>
        <v>1</v>
      </c>
    </row>
    <row r="86" spans="1:22" x14ac:dyDescent="0.25">
      <c r="A86" s="3" t="s">
        <v>267</v>
      </c>
      <c r="B86" s="3" t="s">
        <v>18</v>
      </c>
      <c r="C86" s="3">
        <v>4</v>
      </c>
      <c r="D86" s="3" t="s">
        <v>276</v>
      </c>
      <c r="E86" s="3" t="s">
        <v>7</v>
      </c>
      <c r="F86" s="3" t="s">
        <v>8</v>
      </c>
      <c r="G86" s="4">
        <v>41814</v>
      </c>
      <c r="H86" s="3" t="s">
        <v>554</v>
      </c>
      <c r="I86" s="3" t="b">
        <f>AND((E86="I"),(H86="W"))</f>
        <v>1</v>
      </c>
      <c r="J86" s="3" t="b">
        <f>AND((E86="I"),(H86="L"))</f>
        <v>0</v>
      </c>
      <c r="K86" s="3" t="b">
        <f>AND((E86="I"),(H86="N/P"))</f>
        <v>0</v>
      </c>
    </row>
    <row r="87" spans="1:22" x14ac:dyDescent="0.25">
      <c r="A87" s="3" t="s">
        <v>262</v>
      </c>
      <c r="B87" s="3" t="s">
        <v>18</v>
      </c>
      <c r="C87" s="3">
        <v>1</v>
      </c>
      <c r="D87" s="3" t="s">
        <v>265</v>
      </c>
      <c r="E87" s="3" t="s">
        <v>7</v>
      </c>
      <c r="F87" s="3" t="s">
        <v>8</v>
      </c>
      <c r="G87" s="4">
        <v>41800</v>
      </c>
      <c r="H87" s="3" t="s">
        <v>554</v>
      </c>
      <c r="I87" s="3" t="b">
        <f>AND((E87="I"),(H87="W"))</f>
        <v>1</v>
      </c>
      <c r="J87" s="3" t="b">
        <f>AND((E87="I"),(H87="L"))</f>
        <v>0</v>
      </c>
      <c r="K87" s="3" t="b">
        <f>AND((E87="I"),(H87="N/P"))</f>
        <v>0</v>
      </c>
    </row>
    <row r="88" spans="1:22" ht="30" x14ac:dyDescent="0.25">
      <c r="A88" s="3" t="s">
        <v>262</v>
      </c>
      <c r="B88" s="3" t="s">
        <v>18</v>
      </c>
      <c r="C88" s="3">
        <v>2</v>
      </c>
      <c r="D88" s="3" t="s">
        <v>266</v>
      </c>
      <c r="E88" s="3" t="s">
        <v>11</v>
      </c>
      <c r="F88" s="3" t="s">
        <v>8</v>
      </c>
      <c r="G88" s="4">
        <v>41800</v>
      </c>
      <c r="H88" s="3" t="s">
        <v>557</v>
      </c>
      <c r="P88" s="3" t="b">
        <f>AND((E88="O"),OR((H88="W"),(H88="W*")))</f>
        <v>0</v>
      </c>
      <c r="Q88" s="3" t="b">
        <f>AND((E88="O"),OR((H88="L"),(H88="L*")))</f>
        <v>0</v>
      </c>
      <c r="R88" s="3" t="b">
        <f>AND((E88="O"),(H88="N/P"))</f>
        <v>1</v>
      </c>
      <c r="T88" s="3" t="s">
        <v>619</v>
      </c>
      <c r="U88" s="3" t="s">
        <v>628</v>
      </c>
      <c r="V88" s="3" t="s">
        <v>557</v>
      </c>
    </row>
    <row r="89" spans="1:22" x14ac:dyDescent="0.25">
      <c r="A89" s="3" t="s">
        <v>292</v>
      </c>
      <c r="B89" s="3" t="s">
        <v>18</v>
      </c>
      <c r="C89" s="3">
        <v>7</v>
      </c>
      <c r="D89" s="3" t="s">
        <v>296</v>
      </c>
      <c r="E89" s="3" t="s">
        <v>28</v>
      </c>
      <c r="F89" s="3" t="s">
        <v>8</v>
      </c>
      <c r="G89" s="4">
        <v>41856</v>
      </c>
      <c r="H89" s="3" t="s">
        <v>555</v>
      </c>
      <c r="L89" s="3" t="b">
        <f>AND((E89="C"),(H89="W"))</f>
        <v>0</v>
      </c>
      <c r="M89" s="3" t="b">
        <f>AND((E89="C"),OR((H89="L"),(H89="L*")))</f>
        <v>1</v>
      </c>
      <c r="N89" s="3" t="b">
        <f>AND((E89="C"),(H89="N/P"))</f>
        <v>0</v>
      </c>
      <c r="O89" s="3">
        <f>COUNTIF(L89:N89, "TRUE")</f>
        <v>1</v>
      </c>
    </row>
    <row r="90" spans="1:22" x14ac:dyDescent="0.25">
      <c r="A90" s="3" t="s">
        <v>292</v>
      </c>
      <c r="B90" s="3" t="s">
        <v>18</v>
      </c>
      <c r="C90" s="3">
        <v>10</v>
      </c>
      <c r="D90" s="3" t="s">
        <v>298</v>
      </c>
      <c r="E90" s="3" t="s">
        <v>7</v>
      </c>
      <c r="F90" s="3" t="s">
        <v>8</v>
      </c>
      <c r="G90" s="4">
        <v>41856</v>
      </c>
      <c r="H90" s="3" t="s">
        <v>554</v>
      </c>
      <c r="I90" s="3" t="b">
        <f>AND((E90="I"),(H90="W"))</f>
        <v>1</v>
      </c>
      <c r="J90" s="3" t="b">
        <f>AND((E90="I"),(H90="L"))</f>
        <v>0</v>
      </c>
      <c r="K90" s="3" t="b">
        <f>AND((E90="I"),(H90="N/P"))</f>
        <v>0</v>
      </c>
    </row>
    <row r="91" spans="1:22" x14ac:dyDescent="0.25">
      <c r="A91" s="3" t="s">
        <v>292</v>
      </c>
      <c r="B91" s="3" t="s">
        <v>18</v>
      </c>
      <c r="C91" s="3">
        <v>12</v>
      </c>
      <c r="D91" s="3" t="s">
        <v>300</v>
      </c>
      <c r="E91" s="3" t="s">
        <v>11</v>
      </c>
      <c r="F91" s="3" t="s">
        <v>8</v>
      </c>
      <c r="G91" s="4">
        <v>41856</v>
      </c>
      <c r="H91" s="3" t="s">
        <v>554</v>
      </c>
      <c r="P91" s="3" t="b">
        <f>AND((E91="O"),OR((H91="W"),(H91="W*")))</f>
        <v>1</v>
      </c>
      <c r="Q91" s="3" t="b">
        <f>AND((E91="O"),OR((H91="L"),(H91="L*")))</f>
        <v>0</v>
      </c>
      <c r="R91" s="3" t="b">
        <f>AND((E91="O"),(H91="N/P"))</f>
        <v>0</v>
      </c>
    </row>
    <row r="92" spans="1:22" ht="30" x14ac:dyDescent="0.25">
      <c r="A92" s="3" t="s">
        <v>292</v>
      </c>
      <c r="B92" s="3" t="s">
        <v>18</v>
      </c>
      <c r="C92" s="3">
        <v>14</v>
      </c>
      <c r="D92" s="3" t="s">
        <v>301</v>
      </c>
      <c r="E92" s="3" t="s">
        <v>11</v>
      </c>
      <c r="F92" s="3" t="s">
        <v>8</v>
      </c>
      <c r="G92" s="4">
        <v>41856</v>
      </c>
      <c r="H92" s="3" t="s">
        <v>554</v>
      </c>
      <c r="P92" s="3" t="b">
        <f>AND((E92="O"),OR((H92="W"),(H92="W*")))</f>
        <v>1</v>
      </c>
      <c r="Q92" s="3" t="b">
        <f>AND((E92="O"),OR((H92="L"),(H92="L*")))</f>
        <v>0</v>
      </c>
      <c r="R92" s="3" t="b">
        <f>AND((E92="O"),(H92="N/P"))</f>
        <v>0</v>
      </c>
    </row>
    <row r="93" spans="1:22" ht="30" x14ac:dyDescent="0.25">
      <c r="A93" s="3" t="s">
        <v>292</v>
      </c>
      <c r="B93" s="3" t="s">
        <v>18</v>
      </c>
      <c r="C93" s="3">
        <v>14</v>
      </c>
      <c r="D93" s="3" t="s">
        <v>302</v>
      </c>
      <c r="E93" s="3" t="s">
        <v>11</v>
      </c>
      <c r="F93" s="3" t="s">
        <v>8</v>
      </c>
      <c r="G93" s="4">
        <v>41856</v>
      </c>
      <c r="H93" s="3" t="s">
        <v>555</v>
      </c>
      <c r="P93" s="3" t="b">
        <f>AND((E93="O"),OR((H93="W"),(H93="W*")))</f>
        <v>0</v>
      </c>
      <c r="Q93" s="3" t="b">
        <f>AND((E93="O"),OR((H93="L"),(H93="L*")))</f>
        <v>1</v>
      </c>
      <c r="R93" s="3" t="b">
        <f>AND((E93="O"),(H93="N/P"))</f>
        <v>0</v>
      </c>
    </row>
    <row r="94" spans="1:22" x14ac:dyDescent="0.25">
      <c r="A94" s="3" t="s">
        <v>303</v>
      </c>
      <c r="B94" s="3" t="s">
        <v>18</v>
      </c>
      <c r="C94" s="3">
        <v>3</v>
      </c>
      <c r="D94" s="3" t="s">
        <v>311</v>
      </c>
      <c r="E94" s="3" t="s">
        <v>28</v>
      </c>
      <c r="F94" s="3" t="s">
        <v>8</v>
      </c>
      <c r="G94" s="4">
        <v>41863</v>
      </c>
      <c r="H94" s="3" t="s">
        <v>555</v>
      </c>
      <c r="L94" s="3" t="b">
        <f>AND((E94="C"),(H94="W"))</f>
        <v>0</v>
      </c>
      <c r="M94" s="3" t="b">
        <f>AND((E94="C"),OR((H94="L"),(H94="L*")))</f>
        <v>1</v>
      </c>
      <c r="N94" s="3" t="b">
        <f>AND((E94="C"),(H94="N/P"))</f>
        <v>0</v>
      </c>
      <c r="O94" s="3">
        <f t="shared" ref="O94:O95" si="17">COUNTIF(L94:N94, "TRUE")</f>
        <v>1</v>
      </c>
    </row>
    <row r="95" spans="1:22" ht="30" x14ac:dyDescent="0.25">
      <c r="A95" s="3" t="s">
        <v>303</v>
      </c>
      <c r="B95" s="3" t="s">
        <v>18</v>
      </c>
      <c r="C95" s="3">
        <v>4</v>
      </c>
      <c r="D95" s="3" t="s">
        <v>313</v>
      </c>
      <c r="E95" s="3" t="s">
        <v>28</v>
      </c>
      <c r="F95" s="3" t="s">
        <v>8</v>
      </c>
      <c r="G95" s="4">
        <v>41863</v>
      </c>
      <c r="H95" s="3" t="s">
        <v>555</v>
      </c>
      <c r="L95" s="3" t="b">
        <f>AND((E95="C"),(H95="W"))</f>
        <v>0</v>
      </c>
      <c r="M95" s="3" t="b">
        <f>AND((E95="C"),OR((H95="L"),(H95="L*")))</f>
        <v>1</v>
      </c>
      <c r="N95" s="3" t="b">
        <f>AND((E95="C"),(H95="N/P"))</f>
        <v>0</v>
      </c>
      <c r="O95" s="3">
        <f t="shared" si="17"/>
        <v>1</v>
      </c>
    </row>
    <row r="96" spans="1:22" ht="30" x14ac:dyDescent="0.25">
      <c r="A96" s="3" t="s">
        <v>303</v>
      </c>
      <c r="B96" s="3" t="s">
        <v>18</v>
      </c>
      <c r="C96" s="3">
        <v>4</v>
      </c>
      <c r="D96" s="3" t="s">
        <v>312</v>
      </c>
      <c r="E96" s="3" t="s">
        <v>7</v>
      </c>
      <c r="F96" s="3" t="s">
        <v>8</v>
      </c>
      <c r="G96" s="4">
        <v>41863</v>
      </c>
      <c r="H96" s="3" t="s">
        <v>554</v>
      </c>
      <c r="I96" s="3" t="b">
        <f>AND((E96="I"),(H96="W"))</f>
        <v>1</v>
      </c>
      <c r="J96" s="3" t="b">
        <f>AND((E96="I"),(H96="L"))</f>
        <v>0</v>
      </c>
      <c r="K96" s="3" t="b">
        <f>AND((E96="I"),(H96="N/P"))</f>
        <v>0</v>
      </c>
    </row>
    <row r="97" spans="1:22" ht="30" x14ac:dyDescent="0.25">
      <c r="A97" s="3" t="s">
        <v>317</v>
      </c>
      <c r="B97" s="3" t="s">
        <v>18</v>
      </c>
      <c r="C97" s="3">
        <v>3</v>
      </c>
      <c r="D97" s="3" t="s">
        <v>320</v>
      </c>
      <c r="E97" s="3" t="s">
        <v>28</v>
      </c>
      <c r="F97" s="3" t="s">
        <v>8</v>
      </c>
      <c r="G97" s="4">
        <v>41856</v>
      </c>
      <c r="H97" s="3" t="s">
        <v>555</v>
      </c>
      <c r="L97" s="3" t="b">
        <f>AND((E97="C"),(H97="W"))</f>
        <v>0</v>
      </c>
      <c r="M97" s="3" t="b">
        <f>AND((E97="C"),OR((H97="L"),(H97="L*")))</f>
        <v>1</v>
      </c>
      <c r="N97" s="3" t="b">
        <f>AND((E97="C"),(H97="N/P"))</f>
        <v>0</v>
      </c>
      <c r="O97" s="3">
        <f t="shared" ref="O97:O98" si="18">COUNTIF(L97:N97, "TRUE")</f>
        <v>1</v>
      </c>
    </row>
    <row r="98" spans="1:22" ht="30" x14ac:dyDescent="0.25">
      <c r="A98" s="3" t="s">
        <v>317</v>
      </c>
      <c r="B98" s="3" t="s">
        <v>18</v>
      </c>
      <c r="C98" s="3">
        <v>8</v>
      </c>
      <c r="D98" s="3" t="s">
        <v>323</v>
      </c>
      <c r="E98" s="3" t="s">
        <v>28</v>
      </c>
      <c r="F98" s="3" t="s">
        <v>8</v>
      </c>
      <c r="G98" s="4">
        <v>41856</v>
      </c>
      <c r="H98" s="3" t="s">
        <v>555</v>
      </c>
      <c r="L98" s="3" t="b">
        <f>AND((E98="C"),(H98="W"))</f>
        <v>0</v>
      </c>
      <c r="M98" s="3" t="b">
        <f>AND((E98="C"),OR((H98="L"),(H98="L*")))</f>
        <v>1</v>
      </c>
      <c r="N98" s="3" t="b">
        <f>AND((E98="C"),(H98="N/P"))</f>
        <v>0</v>
      </c>
      <c r="O98" s="3">
        <f t="shared" si="18"/>
        <v>1</v>
      </c>
    </row>
    <row r="99" spans="1:22" x14ac:dyDescent="0.25">
      <c r="A99" s="3" t="s">
        <v>317</v>
      </c>
      <c r="B99" s="3" t="s">
        <v>18</v>
      </c>
      <c r="C99" s="3">
        <v>2</v>
      </c>
      <c r="D99" s="3" t="s">
        <v>318</v>
      </c>
      <c r="E99" s="3" t="s">
        <v>7</v>
      </c>
      <c r="F99" s="3" t="s">
        <v>8</v>
      </c>
      <c r="G99" s="4">
        <v>41856</v>
      </c>
      <c r="H99" s="3" t="s">
        <v>554</v>
      </c>
      <c r="I99" s="3" t="b">
        <f>AND((E99="I"),(H99="W"))</f>
        <v>1</v>
      </c>
      <c r="J99" s="3" t="b">
        <f>AND((E99="I"),(H99="L"))</f>
        <v>0</v>
      </c>
      <c r="K99" s="3" t="b">
        <f>AND((E99="I"),(H99="N/P"))</f>
        <v>0</v>
      </c>
    </row>
    <row r="100" spans="1:22" x14ac:dyDescent="0.25">
      <c r="A100" s="3" t="s">
        <v>317</v>
      </c>
      <c r="B100" s="3" t="s">
        <v>18</v>
      </c>
      <c r="C100" s="3">
        <v>4</v>
      </c>
      <c r="D100" s="3" t="s">
        <v>321</v>
      </c>
      <c r="E100" s="3" t="s">
        <v>7</v>
      </c>
      <c r="F100" s="3" t="s">
        <v>8</v>
      </c>
      <c r="G100" s="4">
        <v>41856</v>
      </c>
      <c r="H100" s="3" t="s">
        <v>554</v>
      </c>
      <c r="I100" s="3" t="b">
        <f>AND((E100="I"),(H100="W"))</f>
        <v>1</v>
      </c>
      <c r="J100" s="3" t="b">
        <f>AND((E100="I"),(H100="L"))</f>
        <v>0</v>
      </c>
      <c r="K100" s="3" t="b">
        <f>AND((E100="I"),(H100="N/P"))</f>
        <v>0</v>
      </c>
    </row>
    <row r="101" spans="1:22" x14ac:dyDescent="0.25">
      <c r="A101" s="3" t="s">
        <v>390</v>
      </c>
      <c r="B101" s="3" t="s">
        <v>18</v>
      </c>
      <c r="C101" s="3">
        <v>13</v>
      </c>
      <c r="D101" s="3" t="s">
        <v>399</v>
      </c>
      <c r="E101" s="3" t="s">
        <v>28</v>
      </c>
      <c r="F101" s="3" t="s">
        <v>8</v>
      </c>
      <c r="G101" s="4">
        <v>41765</v>
      </c>
      <c r="H101" s="3" t="s">
        <v>555</v>
      </c>
      <c r="L101" s="3" t="b">
        <f>AND((E101="C"),(H101="W"))</f>
        <v>0</v>
      </c>
      <c r="M101" s="3" t="b">
        <f>AND((E101="C"),OR((H101="L"),(H101="L*")))</f>
        <v>1</v>
      </c>
      <c r="N101" s="3" t="b">
        <f>AND((E101="C"),(H101="N/P"))</f>
        <v>0</v>
      </c>
      <c r="O101" s="3">
        <f>COUNTIF(L101:N101, "TRUE")</f>
        <v>1</v>
      </c>
    </row>
    <row r="102" spans="1:22" x14ac:dyDescent="0.25">
      <c r="A102" s="3" t="s">
        <v>390</v>
      </c>
      <c r="B102" s="3" t="s">
        <v>18</v>
      </c>
      <c r="C102" s="3">
        <v>2</v>
      </c>
      <c r="D102" s="3" t="s">
        <v>393</v>
      </c>
      <c r="E102" s="3" t="s">
        <v>7</v>
      </c>
      <c r="F102" s="3" t="s">
        <v>8</v>
      </c>
      <c r="G102" s="4">
        <v>41765</v>
      </c>
      <c r="H102" s="3" t="s">
        <v>554</v>
      </c>
      <c r="I102" s="3" t="b">
        <f>AND((E102="I"),(H102="W"))</f>
        <v>1</v>
      </c>
      <c r="J102" s="3" t="b">
        <f>AND((E102="I"),(H102="L"))</f>
        <v>0</v>
      </c>
      <c r="K102" s="3" t="b">
        <f>AND((E102="I"),(H102="N/P"))</f>
        <v>0</v>
      </c>
    </row>
    <row r="103" spans="1:22" x14ac:dyDescent="0.25">
      <c r="A103" s="3" t="s">
        <v>390</v>
      </c>
      <c r="B103" s="3" t="s">
        <v>18</v>
      </c>
      <c r="C103" s="3">
        <v>5</v>
      </c>
      <c r="D103" s="3" t="s">
        <v>395</v>
      </c>
      <c r="E103" s="3" t="s">
        <v>7</v>
      </c>
      <c r="F103" s="3" t="s">
        <v>8</v>
      </c>
      <c r="G103" s="4">
        <v>41765</v>
      </c>
      <c r="H103" s="3" t="s">
        <v>554</v>
      </c>
      <c r="I103" s="3" t="b">
        <f>AND((E103="I"),(H103="W"))</f>
        <v>1</v>
      </c>
      <c r="J103" s="3" t="b">
        <f>AND((E103="I"),(H103="L"))</f>
        <v>0</v>
      </c>
      <c r="K103" s="3" t="b">
        <f>AND((E103="I"),(H103="N/P"))</f>
        <v>0</v>
      </c>
    </row>
    <row r="104" spans="1:22" x14ac:dyDescent="0.25">
      <c r="A104" s="3" t="s">
        <v>390</v>
      </c>
      <c r="B104" s="3" t="s">
        <v>18</v>
      </c>
      <c r="C104" s="3">
        <v>6</v>
      </c>
      <c r="D104" s="3" t="s">
        <v>397</v>
      </c>
      <c r="E104" s="3" t="s">
        <v>11</v>
      </c>
      <c r="F104" s="3" t="s">
        <v>8</v>
      </c>
      <c r="G104" s="4">
        <v>41765</v>
      </c>
      <c r="H104" s="3" t="s">
        <v>555</v>
      </c>
      <c r="P104" s="3" t="b">
        <f>AND((E104="O"),OR((H104="W"),(H104="W*")))</f>
        <v>0</v>
      </c>
      <c r="Q104" s="3" t="b">
        <f>AND((E104="O"),OR((H104="L"),(H104="L*")))</f>
        <v>1</v>
      </c>
      <c r="R104" s="3" t="b">
        <f>AND((E104="O"),(H104="N/P"))</f>
        <v>0</v>
      </c>
    </row>
    <row r="105" spans="1:22" x14ac:dyDescent="0.25">
      <c r="A105" s="3" t="s">
        <v>390</v>
      </c>
      <c r="B105" s="3" t="s">
        <v>18</v>
      </c>
      <c r="C105" s="3">
        <v>12</v>
      </c>
      <c r="D105" s="3" t="s">
        <v>398</v>
      </c>
      <c r="E105" s="3" t="s">
        <v>11</v>
      </c>
      <c r="F105" s="3" t="s">
        <v>8</v>
      </c>
      <c r="G105" s="4">
        <v>41765</v>
      </c>
      <c r="H105" s="3" t="s">
        <v>554</v>
      </c>
      <c r="P105" s="3" t="b">
        <f>AND((E105="O"),OR((H105="W"),(H105="W*")))</f>
        <v>1</v>
      </c>
      <c r="Q105" s="3" t="b">
        <f>AND((E105="O"),OR((H105="L"),(H105="L*")))</f>
        <v>0</v>
      </c>
      <c r="R105" s="3" t="b">
        <f>AND((E105="O"),(H105="N/P"))</f>
        <v>0</v>
      </c>
    </row>
    <row r="106" spans="1:22" ht="30" x14ac:dyDescent="0.25">
      <c r="A106" s="3" t="s">
        <v>345</v>
      </c>
      <c r="B106" s="3" t="s">
        <v>18</v>
      </c>
      <c r="C106" s="3">
        <v>2</v>
      </c>
      <c r="D106" s="3" t="s">
        <v>351</v>
      </c>
      <c r="E106" s="3" t="s">
        <v>28</v>
      </c>
      <c r="F106" s="3" t="s">
        <v>8</v>
      </c>
      <c r="G106" s="4">
        <v>41891</v>
      </c>
      <c r="H106" s="3" t="s">
        <v>557</v>
      </c>
      <c r="L106" s="3" t="b">
        <f>AND((E106="C"),(H106="W"))</f>
        <v>0</v>
      </c>
      <c r="M106" s="3" t="b">
        <f>AND((E106="C"),OR((H106="L"),(H106="L*")))</f>
        <v>0</v>
      </c>
      <c r="N106" s="3" t="b">
        <f>AND((E106="C"),(H106="N/P"))</f>
        <v>1</v>
      </c>
      <c r="O106" s="3">
        <f>COUNTIF(L106:N106, "TRUE")</f>
        <v>1</v>
      </c>
      <c r="T106" s="3" t="s">
        <v>620</v>
      </c>
      <c r="U106" s="3" t="s">
        <v>620</v>
      </c>
      <c r="V106" s="3" t="s">
        <v>555</v>
      </c>
    </row>
    <row r="107" spans="1:22" ht="30" x14ac:dyDescent="0.25">
      <c r="A107" s="3" t="s">
        <v>345</v>
      </c>
      <c r="B107" s="3" t="s">
        <v>18</v>
      </c>
      <c r="C107" s="3">
        <v>1</v>
      </c>
      <c r="D107" s="3" t="s">
        <v>349</v>
      </c>
      <c r="E107" s="3" t="s">
        <v>7</v>
      </c>
      <c r="F107" s="3" t="s">
        <v>8</v>
      </c>
      <c r="G107" s="4">
        <v>41891</v>
      </c>
      <c r="H107" s="3" t="s">
        <v>557</v>
      </c>
      <c r="I107" s="3" t="b">
        <f>AND((E107="I"),(H107="W"))</f>
        <v>0</v>
      </c>
      <c r="J107" s="3" t="b">
        <f>AND((E107="I"),(H107="L"))</f>
        <v>0</v>
      </c>
      <c r="K107" s="3" t="b">
        <f>AND((E107="I"),(H107="N/P"))</f>
        <v>1</v>
      </c>
      <c r="T107" s="3" t="s">
        <v>619</v>
      </c>
      <c r="U107" s="3" t="s">
        <v>628</v>
      </c>
      <c r="V107" s="3" t="s">
        <v>557</v>
      </c>
    </row>
    <row r="108" spans="1:22" ht="30" x14ac:dyDescent="0.25">
      <c r="A108" s="3" t="s">
        <v>345</v>
      </c>
      <c r="B108" s="3" t="s">
        <v>18</v>
      </c>
      <c r="C108" s="3">
        <v>2</v>
      </c>
      <c r="D108" s="3" t="s">
        <v>350</v>
      </c>
      <c r="E108" s="3" t="s">
        <v>7</v>
      </c>
      <c r="F108" s="3" t="s">
        <v>8</v>
      </c>
      <c r="G108" s="4">
        <v>41891</v>
      </c>
      <c r="H108" s="3" t="s">
        <v>557</v>
      </c>
      <c r="I108" s="3" t="b">
        <f>AND((E108="I"),(H108="W"))</f>
        <v>0</v>
      </c>
      <c r="J108" s="3" t="b">
        <f>AND((E108="I"),(H108="L"))</f>
        <v>0</v>
      </c>
      <c r="K108" s="3" t="b">
        <f>AND((E108="I"),(H108="N/P"))</f>
        <v>1</v>
      </c>
      <c r="T108" s="3" t="s">
        <v>620</v>
      </c>
      <c r="U108" s="3" t="s">
        <v>620</v>
      </c>
      <c r="V108" s="3" t="s">
        <v>554</v>
      </c>
    </row>
    <row r="109" spans="1:22" x14ac:dyDescent="0.25">
      <c r="A109" s="3" t="s">
        <v>352</v>
      </c>
      <c r="B109" s="3" t="s">
        <v>18</v>
      </c>
      <c r="C109" s="3">
        <v>7</v>
      </c>
      <c r="D109" s="3" t="s">
        <v>356</v>
      </c>
      <c r="E109" s="3" t="s">
        <v>28</v>
      </c>
      <c r="F109" s="3" t="s">
        <v>8</v>
      </c>
      <c r="G109" s="4">
        <v>41793</v>
      </c>
      <c r="H109" s="3" t="s">
        <v>555</v>
      </c>
      <c r="L109" s="3" t="b">
        <f>AND((E109="C"),(H109="W"))</f>
        <v>0</v>
      </c>
      <c r="M109" s="3" t="b">
        <f>AND((E109="C"),OR((H109="L"),(H109="L*")))</f>
        <v>1</v>
      </c>
      <c r="N109" s="3" t="b">
        <f>AND((E109="C"),(H109="N/P"))</f>
        <v>0</v>
      </c>
      <c r="O109" s="3">
        <f t="shared" ref="O109:O111" si="19">COUNTIF(L109:N109, "TRUE")</f>
        <v>1</v>
      </c>
    </row>
    <row r="110" spans="1:22" x14ac:dyDescent="0.25">
      <c r="A110" s="3" t="s">
        <v>352</v>
      </c>
      <c r="B110" s="3" t="s">
        <v>18</v>
      </c>
      <c r="C110" s="3">
        <v>9</v>
      </c>
      <c r="D110" s="3" t="s">
        <v>357</v>
      </c>
      <c r="E110" s="3" t="s">
        <v>28</v>
      </c>
      <c r="F110" s="3" t="s">
        <v>8</v>
      </c>
      <c r="G110" s="4">
        <v>41793</v>
      </c>
      <c r="H110" s="3" t="s">
        <v>555</v>
      </c>
      <c r="L110" s="3" t="b">
        <f>AND((E110="C"),(H110="W"))</f>
        <v>0</v>
      </c>
      <c r="M110" s="3" t="b">
        <f>AND((E110="C"),OR((H110="L"),(H110="L*")))</f>
        <v>1</v>
      </c>
      <c r="N110" s="3" t="b">
        <f>AND((E110="C"),(H110="N/P"))</f>
        <v>0</v>
      </c>
      <c r="O110" s="3">
        <f t="shared" si="19"/>
        <v>1</v>
      </c>
    </row>
    <row r="111" spans="1:22" ht="30" x14ac:dyDescent="0.25">
      <c r="A111" s="3" t="s">
        <v>352</v>
      </c>
      <c r="B111" s="3" t="s">
        <v>18</v>
      </c>
      <c r="C111" s="3">
        <v>10</v>
      </c>
      <c r="D111" s="3" t="s">
        <v>358</v>
      </c>
      <c r="E111" s="3" t="s">
        <v>28</v>
      </c>
      <c r="F111" s="3" t="s">
        <v>8</v>
      </c>
      <c r="G111" s="4">
        <v>41793</v>
      </c>
      <c r="H111" s="3" t="s">
        <v>555</v>
      </c>
      <c r="L111" s="3" t="b">
        <f>AND((E111="C"),(H111="W"))</f>
        <v>0</v>
      </c>
      <c r="M111" s="3" t="b">
        <f>AND((E111="C"),OR((H111="L"),(H111="L*")))</f>
        <v>1</v>
      </c>
      <c r="N111" s="3" t="b">
        <f>AND((E111="C"),(H111="N/P"))</f>
        <v>0</v>
      </c>
      <c r="O111" s="3">
        <f t="shared" si="19"/>
        <v>1</v>
      </c>
    </row>
    <row r="112" spans="1:22" x14ac:dyDescent="0.25">
      <c r="A112" s="3" t="s">
        <v>352</v>
      </c>
      <c r="B112" s="3" t="s">
        <v>18</v>
      </c>
      <c r="C112" s="3">
        <v>3</v>
      </c>
      <c r="D112" s="3" t="s">
        <v>354</v>
      </c>
      <c r="E112" s="3" t="s">
        <v>11</v>
      </c>
      <c r="F112" s="3" t="s">
        <v>8</v>
      </c>
      <c r="G112" s="4">
        <v>41793</v>
      </c>
      <c r="H112" s="3" t="s">
        <v>557</v>
      </c>
      <c r="P112" s="3" t="b">
        <f>AND((E112="O"),OR((H112="W"),(H112="W*")))</f>
        <v>0</v>
      </c>
      <c r="Q112" s="3" t="b">
        <f>AND((E112="O"),OR((H112="L"),(H112="L*")))</f>
        <v>0</v>
      </c>
      <c r="R112" s="3" t="b">
        <f>AND((E112="O"),(H112="N/P"))</f>
        <v>1</v>
      </c>
      <c r="T112" s="3" t="s">
        <v>625</v>
      </c>
      <c r="U112" s="3" t="s">
        <v>625</v>
      </c>
      <c r="V112" s="3" t="s">
        <v>555</v>
      </c>
    </row>
    <row r="113" spans="1:22" ht="30" x14ac:dyDescent="0.25">
      <c r="A113" s="3" t="s">
        <v>352</v>
      </c>
      <c r="B113" s="3" t="s">
        <v>18</v>
      </c>
      <c r="C113" s="3">
        <v>12</v>
      </c>
      <c r="D113" s="3" t="s">
        <v>361</v>
      </c>
      <c r="E113" s="3" t="s">
        <v>11</v>
      </c>
      <c r="F113" s="3" t="s">
        <v>8</v>
      </c>
      <c r="G113" s="4">
        <v>41793</v>
      </c>
      <c r="H113" s="3" t="s">
        <v>554</v>
      </c>
      <c r="P113" s="3" t="b">
        <f>AND((E113="O"),OR((H113="W"),(H113="W*")))</f>
        <v>1</v>
      </c>
      <c r="Q113" s="3" t="b">
        <f>AND((E113="O"),OR((H113="L"),(H113="L*")))</f>
        <v>0</v>
      </c>
      <c r="R113" s="3" t="b">
        <f>AND((E113="O"),(H113="N/P"))</f>
        <v>0</v>
      </c>
    </row>
    <row r="114" spans="1:22" x14ac:dyDescent="0.25">
      <c r="A114" s="3" t="s">
        <v>352</v>
      </c>
      <c r="B114" s="3" t="s">
        <v>18</v>
      </c>
      <c r="C114" s="3">
        <v>12</v>
      </c>
      <c r="D114" s="3" t="s">
        <v>362</v>
      </c>
      <c r="E114" s="3" t="s">
        <v>11</v>
      </c>
      <c r="F114" s="3" t="s">
        <v>8</v>
      </c>
      <c r="G114" s="4">
        <v>41793</v>
      </c>
      <c r="H114" s="3" t="s">
        <v>555</v>
      </c>
      <c r="P114" s="3" t="b">
        <f>AND((E114="O"),OR((H114="W"),(H114="W*")))</f>
        <v>0</v>
      </c>
      <c r="Q114" s="3" t="b">
        <f>AND((E114="O"),OR((H114="L"),(H114="L*")))</f>
        <v>1</v>
      </c>
      <c r="R114" s="3" t="b">
        <f>AND((E114="O"),(H114="N/P"))</f>
        <v>0</v>
      </c>
    </row>
    <row r="115" spans="1:22" ht="30" x14ac:dyDescent="0.25">
      <c r="A115" s="3" t="s">
        <v>363</v>
      </c>
      <c r="B115" s="3" t="s">
        <v>18</v>
      </c>
      <c r="C115" s="3">
        <v>2</v>
      </c>
      <c r="D115" s="3" t="s">
        <v>372</v>
      </c>
      <c r="E115" s="3" t="s">
        <v>28</v>
      </c>
      <c r="F115" s="3" t="s">
        <v>8</v>
      </c>
      <c r="G115" s="4">
        <v>41793</v>
      </c>
      <c r="H115" s="3" t="s">
        <v>555</v>
      </c>
      <c r="L115" s="3" t="b">
        <f>AND((E115="C"),(H115="W"))</f>
        <v>0</v>
      </c>
      <c r="M115" s="3" t="b">
        <f>AND((E115="C"),OR((H115="L"),(H115="L*")))</f>
        <v>1</v>
      </c>
      <c r="N115" s="3" t="b">
        <f>AND((E115="C"),(H115="N/P"))</f>
        <v>0</v>
      </c>
      <c r="O115" s="3">
        <f>COUNTIF(L115:N115, "TRUE")</f>
        <v>1</v>
      </c>
    </row>
    <row r="116" spans="1:22" ht="30" x14ac:dyDescent="0.25">
      <c r="A116" s="3" t="s">
        <v>363</v>
      </c>
      <c r="B116" s="3" t="s">
        <v>18</v>
      </c>
      <c r="C116" s="3">
        <v>1</v>
      </c>
      <c r="D116" s="3" t="s">
        <v>371</v>
      </c>
      <c r="E116" s="3" t="s">
        <v>7</v>
      </c>
      <c r="F116" s="3" t="s">
        <v>8</v>
      </c>
      <c r="G116" s="4">
        <v>41793</v>
      </c>
      <c r="H116" s="3" t="s">
        <v>554</v>
      </c>
      <c r="I116" s="3" t="b">
        <f>AND((E116="I"),(H116="W"))</f>
        <v>1</v>
      </c>
      <c r="J116" s="3" t="b">
        <f>AND((E116="I"),(H116="L"))</f>
        <v>0</v>
      </c>
      <c r="K116" s="3" t="b">
        <f>AND((E116="I"),(H116="N/P"))</f>
        <v>0</v>
      </c>
    </row>
    <row r="117" spans="1:22" ht="30" x14ac:dyDescent="0.25">
      <c r="A117" s="3" t="s">
        <v>335</v>
      </c>
      <c r="B117" s="3" t="s">
        <v>18</v>
      </c>
      <c r="C117" s="3">
        <v>1</v>
      </c>
      <c r="D117" s="3" t="s">
        <v>342</v>
      </c>
      <c r="E117" s="3" t="s">
        <v>28</v>
      </c>
      <c r="F117" s="3" t="s">
        <v>8</v>
      </c>
      <c r="G117" s="4">
        <v>41800</v>
      </c>
      <c r="H117" s="3" t="s">
        <v>555</v>
      </c>
      <c r="L117" s="3" t="b">
        <f>AND((E117="C"),(H117="W"))</f>
        <v>0</v>
      </c>
      <c r="M117" s="3" t="b">
        <f>AND((E117="C"),OR((H117="L"),(H117="L*")))</f>
        <v>1</v>
      </c>
      <c r="N117" s="3" t="b">
        <f>AND((E117="C"),(H117="N/P"))</f>
        <v>0</v>
      </c>
      <c r="O117" s="3">
        <f t="shared" ref="O117:O119" si="20">COUNTIF(L117:N117, "TRUE")</f>
        <v>1</v>
      </c>
    </row>
    <row r="118" spans="1:22" x14ac:dyDescent="0.25">
      <c r="A118" s="3" t="s">
        <v>335</v>
      </c>
      <c r="B118" s="3" t="s">
        <v>18</v>
      </c>
      <c r="C118" s="3">
        <v>2</v>
      </c>
      <c r="D118" s="3" t="s">
        <v>343</v>
      </c>
      <c r="E118" s="3" t="s">
        <v>28</v>
      </c>
      <c r="F118" s="3" t="s">
        <v>8</v>
      </c>
      <c r="G118" s="4">
        <v>41800</v>
      </c>
      <c r="H118" s="3" t="s">
        <v>555</v>
      </c>
      <c r="L118" s="3" t="b">
        <f>AND((E118="C"),(H118="W"))</f>
        <v>0</v>
      </c>
      <c r="M118" s="3" t="b">
        <f>AND((E118="C"),OR((H118="L"),(H118="L*")))</f>
        <v>1</v>
      </c>
      <c r="N118" s="3" t="b">
        <f>AND((E118="C"),(H118="N/P"))</f>
        <v>0</v>
      </c>
      <c r="O118" s="3">
        <f t="shared" si="20"/>
        <v>1</v>
      </c>
    </row>
    <row r="119" spans="1:22" x14ac:dyDescent="0.25">
      <c r="A119" s="3" t="s">
        <v>335</v>
      </c>
      <c r="B119" s="3" t="s">
        <v>18</v>
      </c>
      <c r="C119" s="3">
        <v>3</v>
      </c>
      <c r="D119" s="3" t="s">
        <v>344</v>
      </c>
      <c r="E119" s="3" t="s">
        <v>28</v>
      </c>
      <c r="F119" s="3" t="s">
        <v>8</v>
      </c>
      <c r="G119" s="4">
        <v>41800</v>
      </c>
      <c r="H119" s="3" t="s">
        <v>555</v>
      </c>
      <c r="L119" s="3" t="b">
        <f>AND((E119="C"),(H119="W"))</f>
        <v>0</v>
      </c>
      <c r="M119" s="3" t="b">
        <f>AND((E119="C"),OR((H119="L"),(H119="L*")))</f>
        <v>1</v>
      </c>
      <c r="N119" s="3" t="b">
        <f>AND((E119="C"),(H119="N/P"))</f>
        <v>0</v>
      </c>
      <c r="O119" s="3">
        <f t="shared" si="20"/>
        <v>1</v>
      </c>
    </row>
    <row r="120" spans="1:22" x14ac:dyDescent="0.25">
      <c r="A120" s="3" t="s">
        <v>335</v>
      </c>
      <c r="B120" s="3" t="s">
        <v>18</v>
      </c>
      <c r="C120" s="3">
        <v>1</v>
      </c>
      <c r="D120" s="3" t="s">
        <v>341</v>
      </c>
      <c r="E120" s="3" t="s">
        <v>7</v>
      </c>
      <c r="F120" s="3" t="s">
        <v>8</v>
      </c>
      <c r="G120" s="4">
        <v>41800</v>
      </c>
      <c r="H120" s="3" t="s">
        <v>554</v>
      </c>
      <c r="I120" s="3" t="b">
        <f>AND((E120="I"),(H120="W"))</f>
        <v>1</v>
      </c>
      <c r="J120" s="3" t="b">
        <f>AND((E120="I"),(H120="L"))</f>
        <v>0</v>
      </c>
      <c r="K120" s="3" t="b">
        <f>AND((E120="I"),(H120="N/P"))</f>
        <v>0</v>
      </c>
    </row>
    <row r="121" spans="1:22" x14ac:dyDescent="0.25">
      <c r="A121" s="3" t="s">
        <v>373</v>
      </c>
      <c r="B121" s="3" t="s">
        <v>18</v>
      </c>
      <c r="C121" s="3">
        <v>2</v>
      </c>
      <c r="D121" s="3" t="s">
        <v>376</v>
      </c>
      <c r="E121" s="3" t="s">
        <v>28</v>
      </c>
      <c r="F121" s="3" t="s">
        <v>8</v>
      </c>
      <c r="G121" s="4">
        <v>41814</v>
      </c>
      <c r="H121" s="3" t="s">
        <v>557</v>
      </c>
      <c r="L121" s="3" t="b">
        <f>AND((E121="C"),(H121="W"))</f>
        <v>0</v>
      </c>
      <c r="M121" s="3" t="b">
        <f>AND((E121="C"),OR((H121="L"),(H121="L*")))</f>
        <v>0</v>
      </c>
      <c r="N121" s="3" t="b">
        <f>AND((E121="C"),(H121="N/P"))</f>
        <v>1</v>
      </c>
      <c r="O121" s="3">
        <f t="shared" ref="O121:O124" si="21">COUNTIF(L121:N121, "TRUE")</f>
        <v>1</v>
      </c>
      <c r="T121" s="3" t="s">
        <v>621</v>
      </c>
      <c r="U121" s="3" t="s">
        <v>629</v>
      </c>
      <c r="V121" s="3" t="s">
        <v>555</v>
      </c>
    </row>
    <row r="122" spans="1:22" x14ac:dyDescent="0.25">
      <c r="A122" s="3" t="s">
        <v>373</v>
      </c>
      <c r="B122" s="3" t="s">
        <v>18</v>
      </c>
      <c r="C122" s="3">
        <v>18</v>
      </c>
      <c r="D122" s="3" t="s">
        <v>384</v>
      </c>
      <c r="E122" s="3" t="s">
        <v>28</v>
      </c>
      <c r="F122" s="3" t="s">
        <v>8</v>
      </c>
      <c r="G122" s="4">
        <v>41814</v>
      </c>
      <c r="H122" s="3" t="s">
        <v>557</v>
      </c>
      <c r="L122" s="3" t="b">
        <f>AND((E122="C"),(H122="W"))</f>
        <v>0</v>
      </c>
      <c r="M122" s="3" t="b">
        <f>AND((E122="C"),OR((H122="L"),(H122="L*")))</f>
        <v>0</v>
      </c>
      <c r="N122" s="3" t="b">
        <f>AND((E122="C"),(H122="N/P"))</f>
        <v>1</v>
      </c>
      <c r="O122" s="3">
        <f t="shared" si="21"/>
        <v>1</v>
      </c>
      <c r="T122" s="3" t="s">
        <v>620</v>
      </c>
      <c r="U122" s="3" t="s">
        <v>620</v>
      </c>
      <c r="V122" s="3" t="s">
        <v>555</v>
      </c>
    </row>
    <row r="123" spans="1:22" ht="30" x14ac:dyDescent="0.25">
      <c r="A123" s="3" t="s">
        <v>373</v>
      </c>
      <c r="B123" s="3" t="s">
        <v>18</v>
      </c>
      <c r="C123" s="3">
        <v>23</v>
      </c>
      <c r="D123" s="3" t="s">
        <v>387</v>
      </c>
      <c r="E123" s="3" t="s">
        <v>28</v>
      </c>
      <c r="F123" s="3" t="s">
        <v>8</v>
      </c>
      <c r="G123" s="4">
        <v>41814</v>
      </c>
      <c r="H123" s="3" t="s">
        <v>557</v>
      </c>
      <c r="L123" s="3" t="b">
        <f>AND((E123="C"),(H123="W"))</f>
        <v>0</v>
      </c>
      <c r="M123" s="3" t="b">
        <f>AND((E123="C"),OR((H123="L"),(H123="L*")))</f>
        <v>0</v>
      </c>
      <c r="N123" s="3" t="b">
        <f>AND((E123="C"),(H123="N/P"))</f>
        <v>1</v>
      </c>
      <c r="O123" s="3">
        <f t="shared" si="21"/>
        <v>1</v>
      </c>
      <c r="T123" s="3" t="s">
        <v>621</v>
      </c>
      <c r="U123" s="3" t="s">
        <v>622</v>
      </c>
      <c r="V123" s="3" t="s">
        <v>555</v>
      </c>
    </row>
    <row r="124" spans="1:22" ht="30" x14ac:dyDescent="0.25">
      <c r="A124" s="3" t="s">
        <v>373</v>
      </c>
      <c r="B124" s="3" t="s">
        <v>18</v>
      </c>
      <c r="C124" s="3">
        <v>26</v>
      </c>
      <c r="D124" s="3" t="s">
        <v>389</v>
      </c>
      <c r="E124" s="3" t="s">
        <v>28</v>
      </c>
      <c r="F124" s="3" t="s">
        <v>8</v>
      </c>
      <c r="G124" s="4">
        <v>41814</v>
      </c>
      <c r="H124" s="3" t="s">
        <v>555</v>
      </c>
      <c r="L124" s="3" t="b">
        <f>AND((E124="C"),(H124="W"))</f>
        <v>0</v>
      </c>
      <c r="M124" s="3" t="b">
        <f>AND((E124="C"),OR((H124="L"),(H124="L*")))</f>
        <v>1</v>
      </c>
      <c r="N124" s="3" t="b">
        <f>AND((E124="C"),(H124="N/P"))</f>
        <v>0</v>
      </c>
      <c r="O124" s="3">
        <f t="shared" si="21"/>
        <v>1</v>
      </c>
    </row>
    <row r="125" spans="1:22" ht="30" x14ac:dyDescent="0.25">
      <c r="A125" s="3" t="s">
        <v>373</v>
      </c>
      <c r="B125" s="3" t="s">
        <v>18</v>
      </c>
      <c r="C125" s="3">
        <v>7</v>
      </c>
      <c r="D125" s="3" t="s">
        <v>379</v>
      </c>
      <c r="E125" s="3" t="s">
        <v>7</v>
      </c>
      <c r="F125" s="3" t="s">
        <v>8</v>
      </c>
      <c r="G125" s="4">
        <v>41814</v>
      </c>
      <c r="H125" s="3" t="s">
        <v>554</v>
      </c>
      <c r="I125" s="3" t="b">
        <f>AND((E125="I"),(H125="W"))</f>
        <v>1</v>
      </c>
      <c r="J125" s="3" t="b">
        <f t="shared" ref="J125:J130" si="22">AND((E125="I"),(H125="L"))</f>
        <v>0</v>
      </c>
      <c r="K125" s="3" t="b">
        <f>AND((E125="I"),(H125="N/P"))</f>
        <v>0</v>
      </c>
    </row>
    <row r="126" spans="1:22" ht="30" x14ac:dyDescent="0.25">
      <c r="A126" s="3" t="s">
        <v>373</v>
      </c>
      <c r="B126" s="3" t="s">
        <v>18</v>
      </c>
      <c r="C126" s="3">
        <v>12</v>
      </c>
      <c r="D126" s="3" t="s">
        <v>381</v>
      </c>
      <c r="E126" s="3" t="s">
        <v>7</v>
      </c>
      <c r="F126" s="3" t="s">
        <v>8</v>
      </c>
      <c r="G126" s="4">
        <v>41814</v>
      </c>
      <c r="H126" s="3" t="s">
        <v>554</v>
      </c>
      <c r="I126" s="3" t="b">
        <f>AND((E126="I"),(H126="W"))</f>
        <v>1</v>
      </c>
      <c r="J126" s="3" t="b">
        <f t="shared" si="22"/>
        <v>0</v>
      </c>
      <c r="K126" s="3" t="b">
        <f>AND((E126="I"),(H126="N/P"))</f>
        <v>0</v>
      </c>
    </row>
    <row r="127" spans="1:22" x14ac:dyDescent="0.25">
      <c r="A127" s="3" t="s">
        <v>373</v>
      </c>
      <c r="B127" s="3" t="s">
        <v>18</v>
      </c>
      <c r="C127" s="3">
        <v>17</v>
      </c>
      <c r="D127" s="3" t="s">
        <v>383</v>
      </c>
      <c r="E127" s="3" t="s">
        <v>7</v>
      </c>
      <c r="F127" s="3" t="s">
        <v>8</v>
      </c>
      <c r="G127" s="4">
        <v>41814</v>
      </c>
      <c r="H127" s="3" t="s">
        <v>554</v>
      </c>
      <c r="I127" s="3" t="b">
        <f>AND((E127="I"),(H127="W"))</f>
        <v>1</v>
      </c>
      <c r="J127" s="3" t="b">
        <f t="shared" si="22"/>
        <v>0</v>
      </c>
      <c r="K127" s="3" t="b">
        <f>AND((E127="I"),(H127="N/P"))</f>
        <v>0</v>
      </c>
    </row>
    <row r="128" spans="1:22" ht="30" x14ac:dyDescent="0.25">
      <c r="A128" s="3" t="s">
        <v>373</v>
      </c>
      <c r="B128" s="3" t="s">
        <v>18</v>
      </c>
      <c r="C128" s="3">
        <v>25</v>
      </c>
      <c r="D128" s="3" t="s">
        <v>388</v>
      </c>
      <c r="E128" s="3" t="s">
        <v>7</v>
      </c>
      <c r="F128" s="3" t="s">
        <v>8</v>
      </c>
      <c r="G128" s="4">
        <v>41814</v>
      </c>
      <c r="H128" s="3" t="s">
        <v>554</v>
      </c>
      <c r="I128" s="3" t="b">
        <f>AND((E128="I"),(H128="W"))</f>
        <v>1</v>
      </c>
      <c r="J128" s="3" t="b">
        <f t="shared" si="22"/>
        <v>0</v>
      </c>
      <c r="K128" s="3" t="b">
        <f>AND((E128="I"),(H128="N/P"))</f>
        <v>0</v>
      </c>
    </row>
    <row r="129" spans="1:22" x14ac:dyDescent="0.25">
      <c r="A129" s="3" t="s">
        <v>373</v>
      </c>
      <c r="B129" s="3" t="s">
        <v>18</v>
      </c>
      <c r="C129" s="3">
        <v>6</v>
      </c>
      <c r="D129" s="3" t="s">
        <v>378</v>
      </c>
      <c r="E129" s="3" t="s">
        <v>102</v>
      </c>
      <c r="F129" s="3" t="s">
        <v>8</v>
      </c>
      <c r="G129" s="4">
        <v>41814</v>
      </c>
      <c r="H129" s="3" t="s">
        <v>554</v>
      </c>
      <c r="I129" s="3" t="b">
        <f>AND((E129="I/U"),(H129="W"))</f>
        <v>1</v>
      </c>
      <c r="J129" s="3" t="b">
        <f t="shared" si="22"/>
        <v>0</v>
      </c>
      <c r="K129" s="3" t="b">
        <f>AND((E129="I/U"),(H129="N/P"))</f>
        <v>0</v>
      </c>
    </row>
    <row r="130" spans="1:22" x14ac:dyDescent="0.25">
      <c r="A130" s="3" t="s">
        <v>373</v>
      </c>
      <c r="B130" s="3" t="s">
        <v>18</v>
      </c>
      <c r="C130" s="3">
        <v>9</v>
      </c>
      <c r="D130" s="3" t="s">
        <v>380</v>
      </c>
      <c r="E130" s="3" t="s">
        <v>102</v>
      </c>
      <c r="F130" s="3" t="s">
        <v>8</v>
      </c>
      <c r="G130" s="4">
        <v>41814</v>
      </c>
      <c r="H130" s="3" t="s">
        <v>554</v>
      </c>
      <c r="I130" s="3" t="b">
        <f>AND((E130="I/U"),(H130="W"))</f>
        <v>1</v>
      </c>
      <c r="J130" s="3" t="b">
        <f t="shared" si="22"/>
        <v>0</v>
      </c>
      <c r="K130" s="3" t="b">
        <f>AND((E130="I/U"),(H130="N/P"))</f>
        <v>0</v>
      </c>
    </row>
    <row r="131" spans="1:22" x14ac:dyDescent="0.25">
      <c r="A131" s="3" t="s">
        <v>373</v>
      </c>
      <c r="B131" s="3" t="s">
        <v>18</v>
      </c>
      <c r="C131" s="3">
        <v>4</v>
      </c>
      <c r="D131" s="3" t="s">
        <v>377</v>
      </c>
      <c r="E131" s="3" t="s">
        <v>11</v>
      </c>
      <c r="F131" s="3" t="s">
        <v>8</v>
      </c>
      <c r="G131" s="4">
        <v>41814</v>
      </c>
      <c r="H131" s="3" t="s">
        <v>557</v>
      </c>
      <c r="P131" s="3" t="b">
        <f>AND((E131="O"),OR((H131="W"),(H131="W*")))</f>
        <v>0</v>
      </c>
      <c r="Q131" s="3" t="b">
        <f>AND((E131="O"),OR((H131="L"),(H131="L*")))</f>
        <v>0</v>
      </c>
      <c r="R131" s="3" t="b">
        <f>AND((E131="O"),(H131="N/P"))</f>
        <v>1</v>
      </c>
      <c r="T131" s="3" t="s">
        <v>623</v>
      </c>
      <c r="U131" s="3" t="s">
        <v>630</v>
      </c>
      <c r="V131" s="3" t="s">
        <v>554</v>
      </c>
    </row>
    <row r="132" spans="1:22" x14ac:dyDescent="0.25">
      <c r="A132" s="3" t="s">
        <v>373</v>
      </c>
      <c r="B132" s="3" t="s">
        <v>18</v>
      </c>
      <c r="C132" s="3">
        <v>21</v>
      </c>
      <c r="D132" s="3" t="s">
        <v>385</v>
      </c>
      <c r="E132" s="3" t="s">
        <v>11</v>
      </c>
      <c r="F132" s="3" t="s">
        <v>8</v>
      </c>
      <c r="G132" s="4">
        <v>41814</v>
      </c>
      <c r="H132" s="3" t="s">
        <v>557</v>
      </c>
      <c r="P132" s="3" t="b">
        <f>AND((E132="O"),OR((H132="W"),(H132="W*")))</f>
        <v>0</v>
      </c>
      <c r="Q132" s="3" t="b">
        <f>AND((E132="O"),OR((H132="L"),(H132="L*")))</f>
        <v>0</v>
      </c>
      <c r="R132" s="3" t="b">
        <f>AND((E132="O"),(H132="N/P"))</f>
        <v>1</v>
      </c>
      <c r="T132" s="3" t="s">
        <v>625</v>
      </c>
      <c r="U132" s="3" t="s">
        <v>622</v>
      </c>
      <c r="V132" s="3" t="s">
        <v>554</v>
      </c>
    </row>
    <row r="133" spans="1:22" x14ac:dyDescent="0.25">
      <c r="A133" s="3" t="s">
        <v>406</v>
      </c>
      <c r="B133" s="3" t="s">
        <v>18</v>
      </c>
      <c r="C133" s="3">
        <v>4</v>
      </c>
      <c r="D133" s="3" t="s">
        <v>412</v>
      </c>
      <c r="E133" s="3" t="s">
        <v>28</v>
      </c>
      <c r="F133" s="3" t="s">
        <v>8</v>
      </c>
      <c r="G133" s="4">
        <v>41765</v>
      </c>
      <c r="H133" s="3" t="s">
        <v>555</v>
      </c>
      <c r="L133" s="3" t="b">
        <f>AND((E133="C"),(H133="W"))</f>
        <v>0</v>
      </c>
      <c r="M133" s="3" t="b">
        <f>AND((E133="C"),OR((H133="L"),(H133="L*")))</f>
        <v>1</v>
      </c>
      <c r="N133" s="3" t="b">
        <f>AND((E133="C"),(H133="N/P"))</f>
        <v>0</v>
      </c>
      <c r="O133" s="3">
        <f t="shared" ref="O133:O134" si="23">COUNTIF(L133:N133, "TRUE")</f>
        <v>1</v>
      </c>
    </row>
    <row r="134" spans="1:22" ht="30" x14ac:dyDescent="0.25">
      <c r="A134" s="3" t="s">
        <v>406</v>
      </c>
      <c r="B134" s="3" t="s">
        <v>18</v>
      </c>
      <c r="C134" s="3">
        <v>6</v>
      </c>
      <c r="D134" s="3" t="s">
        <v>413</v>
      </c>
      <c r="E134" s="3" t="s">
        <v>28</v>
      </c>
      <c r="F134" s="3" t="s">
        <v>8</v>
      </c>
      <c r="G134" s="4">
        <v>41765</v>
      </c>
      <c r="H134" s="3" t="s">
        <v>555</v>
      </c>
      <c r="L134" s="3" t="b">
        <f>AND((E134="C"),(H134="W"))</f>
        <v>0</v>
      </c>
      <c r="M134" s="3" t="b">
        <f>AND((E134="C"),OR((H134="L"),(H134="L*")))</f>
        <v>1</v>
      </c>
      <c r="N134" s="3" t="b">
        <f>AND((E134="C"),(H134="N/P"))</f>
        <v>0</v>
      </c>
      <c r="O134" s="3">
        <f t="shared" si="23"/>
        <v>1</v>
      </c>
    </row>
    <row r="135" spans="1:22" x14ac:dyDescent="0.25">
      <c r="A135" s="3" t="s">
        <v>406</v>
      </c>
      <c r="B135" s="3" t="s">
        <v>18</v>
      </c>
      <c r="C135" s="3">
        <v>3</v>
      </c>
      <c r="D135" s="3" t="s">
        <v>411</v>
      </c>
      <c r="E135" s="3" t="s">
        <v>7</v>
      </c>
      <c r="F135" s="3" t="s">
        <v>8</v>
      </c>
      <c r="G135" s="4">
        <v>41765</v>
      </c>
      <c r="H135" s="3" t="s">
        <v>554</v>
      </c>
      <c r="I135" s="3" t="b">
        <f>AND((E135="I"),(H135="W"))</f>
        <v>1</v>
      </c>
      <c r="J135" s="3" t="b">
        <f>AND((E135="I"),(H135="L"))</f>
        <v>0</v>
      </c>
      <c r="K135" s="3" t="b">
        <f>AND((E135="I"),(H135="N/P"))</f>
        <v>0</v>
      </c>
    </row>
    <row r="136" spans="1:22" x14ac:dyDescent="0.25">
      <c r="A136" s="3" t="s">
        <v>406</v>
      </c>
      <c r="B136" s="3" t="s">
        <v>18</v>
      </c>
      <c r="C136" s="3">
        <v>9</v>
      </c>
      <c r="D136" s="3" t="s">
        <v>414</v>
      </c>
      <c r="E136" s="3" t="s">
        <v>7</v>
      </c>
      <c r="F136" s="3" t="s">
        <v>8</v>
      </c>
      <c r="G136" s="4">
        <v>41765</v>
      </c>
      <c r="H136" s="3" t="s">
        <v>554</v>
      </c>
      <c r="I136" s="3" t="b">
        <f>AND((E136="I"),(H136="W"))</f>
        <v>1</v>
      </c>
      <c r="J136" s="3" t="b">
        <f>AND((E136="I"),(H136="L"))</f>
        <v>0</v>
      </c>
      <c r="K136" s="3" t="b">
        <f>AND((E136="I"),(H136="N/P"))</f>
        <v>0</v>
      </c>
    </row>
    <row r="137" spans="1:22" x14ac:dyDescent="0.25">
      <c r="A137" s="3" t="s">
        <v>406</v>
      </c>
      <c r="B137" s="3" t="s">
        <v>18</v>
      </c>
      <c r="C137" s="3">
        <v>11</v>
      </c>
      <c r="D137" s="3" t="s">
        <v>415</v>
      </c>
      <c r="E137" s="3" t="s">
        <v>7</v>
      </c>
      <c r="F137" s="3" t="s">
        <v>8</v>
      </c>
      <c r="G137" s="4">
        <v>41765</v>
      </c>
      <c r="H137" s="3" t="s">
        <v>554</v>
      </c>
      <c r="I137" s="3" t="b">
        <f>AND((E137="I"),(H137="W"))</f>
        <v>1</v>
      </c>
      <c r="J137" s="3" t="b">
        <f>AND((E137="I"),(H137="L"))</f>
        <v>0</v>
      </c>
      <c r="K137" s="3" t="b">
        <f>AND((E137="I"),(H137="N/P"))</f>
        <v>0</v>
      </c>
    </row>
    <row r="138" spans="1:22" ht="30" x14ac:dyDescent="0.25">
      <c r="A138" s="3" t="s">
        <v>428</v>
      </c>
      <c r="B138" s="3" t="s">
        <v>18</v>
      </c>
      <c r="C138" s="3">
        <v>2</v>
      </c>
      <c r="D138" s="3" t="s">
        <v>434</v>
      </c>
      <c r="E138" s="3" t="s">
        <v>28</v>
      </c>
      <c r="F138" s="3" t="s">
        <v>8</v>
      </c>
      <c r="G138" s="4">
        <v>41779</v>
      </c>
      <c r="H138" s="3" t="s">
        <v>555</v>
      </c>
      <c r="L138" s="3" t="b">
        <f>AND((E138="C"),(H138="W"))</f>
        <v>0</v>
      </c>
      <c r="M138" s="3" t="b">
        <f>AND((E138="C"),OR((H138="L"),(H138="L*")))</f>
        <v>1</v>
      </c>
      <c r="N138" s="3" t="b">
        <f>AND((E138="C"),(H138="N/P"))</f>
        <v>0</v>
      </c>
      <c r="O138" s="3">
        <f t="shared" ref="O138:O139" si="24">COUNTIF(L138:N138, "TRUE")</f>
        <v>1</v>
      </c>
    </row>
    <row r="139" spans="1:22" x14ac:dyDescent="0.25">
      <c r="A139" s="3" t="s">
        <v>428</v>
      </c>
      <c r="B139" s="3" t="s">
        <v>18</v>
      </c>
      <c r="C139" s="3">
        <v>5</v>
      </c>
      <c r="D139" s="3" t="s">
        <v>435</v>
      </c>
      <c r="E139" s="3" t="s">
        <v>28</v>
      </c>
      <c r="F139" s="3" t="s">
        <v>8</v>
      </c>
      <c r="G139" s="4">
        <v>41779</v>
      </c>
      <c r="H139" s="3" t="s">
        <v>557</v>
      </c>
      <c r="L139" s="3" t="b">
        <f>AND((E139="C"),(H139="W"))</f>
        <v>0</v>
      </c>
      <c r="M139" s="3" t="b">
        <f>AND((E139="C"),OR((H139="L"),(H139="L*")))</f>
        <v>0</v>
      </c>
      <c r="N139" s="3" t="b">
        <f>AND((E139="C"),(H139="N/P"))</f>
        <v>1</v>
      </c>
      <c r="O139" s="3">
        <f t="shared" si="24"/>
        <v>1</v>
      </c>
      <c r="T139" s="3" t="s">
        <v>626</v>
      </c>
      <c r="U139" s="3" t="s">
        <v>630</v>
      </c>
      <c r="V139" s="3" t="s">
        <v>555</v>
      </c>
    </row>
    <row r="140" spans="1:22" ht="30" x14ac:dyDescent="0.25">
      <c r="A140" s="3" t="s">
        <v>428</v>
      </c>
      <c r="B140" s="3" t="s">
        <v>18</v>
      </c>
      <c r="C140" s="3">
        <v>1</v>
      </c>
      <c r="D140" s="3" t="s">
        <v>432</v>
      </c>
      <c r="E140" s="3" t="s">
        <v>7</v>
      </c>
      <c r="F140" s="3" t="s">
        <v>8</v>
      </c>
      <c r="G140" s="4">
        <v>41779</v>
      </c>
      <c r="H140" s="3" t="s">
        <v>554</v>
      </c>
      <c r="I140" s="3" t="b">
        <f>AND((E140="I"),(H140="W"))</f>
        <v>1</v>
      </c>
      <c r="J140" s="3" t="b">
        <f>AND((E140="I"),(H140="L"))</f>
        <v>0</v>
      </c>
      <c r="K140" s="3" t="b">
        <f>AND((E140="I"),(H140="N/P"))</f>
        <v>0</v>
      </c>
    </row>
    <row r="141" spans="1:22" x14ac:dyDescent="0.25">
      <c r="A141" s="3" t="s">
        <v>437</v>
      </c>
      <c r="B141" s="3" t="s">
        <v>18</v>
      </c>
      <c r="C141" s="3">
        <v>1</v>
      </c>
      <c r="D141" s="3" t="s">
        <v>440</v>
      </c>
      <c r="E141" s="3" t="s">
        <v>28</v>
      </c>
      <c r="F141" s="3" t="s">
        <v>8</v>
      </c>
      <c r="G141" s="4">
        <v>41779</v>
      </c>
      <c r="H141" s="3" t="s">
        <v>555</v>
      </c>
      <c r="L141" s="3" t="b">
        <f t="shared" ref="L141:L148" si="25">AND((E141="C"),(H141="W"))</f>
        <v>0</v>
      </c>
      <c r="M141" s="3" t="b">
        <f t="shared" ref="M141:M148" si="26">AND((E141="C"),OR((H141="L"),(H141="L*")))</f>
        <v>1</v>
      </c>
      <c r="N141" s="3" t="b">
        <f t="shared" ref="N141:N148" si="27">AND((E141="C"),(H141="N/P"))</f>
        <v>0</v>
      </c>
      <c r="O141" s="3">
        <f t="shared" ref="O141:O148" si="28">COUNTIF(L141:N141, "TRUE")</f>
        <v>1</v>
      </c>
    </row>
    <row r="142" spans="1:22" ht="30" x14ac:dyDescent="0.25">
      <c r="A142" s="3" t="s">
        <v>437</v>
      </c>
      <c r="B142" s="3" t="s">
        <v>18</v>
      </c>
      <c r="C142" s="3">
        <v>4</v>
      </c>
      <c r="D142" s="3" t="s">
        <v>441</v>
      </c>
      <c r="E142" s="3" t="s">
        <v>28</v>
      </c>
      <c r="F142" s="3" t="s">
        <v>8</v>
      </c>
      <c r="G142" s="4">
        <v>41779</v>
      </c>
      <c r="H142" s="3" t="s">
        <v>555</v>
      </c>
      <c r="L142" s="3" t="b">
        <f t="shared" si="25"/>
        <v>0</v>
      </c>
      <c r="M142" s="3" t="b">
        <f t="shared" si="26"/>
        <v>1</v>
      </c>
      <c r="N142" s="3" t="b">
        <f t="shared" si="27"/>
        <v>0</v>
      </c>
      <c r="O142" s="3">
        <f t="shared" si="28"/>
        <v>1</v>
      </c>
    </row>
    <row r="143" spans="1:22" ht="30" x14ac:dyDescent="0.25">
      <c r="A143" s="3" t="s">
        <v>437</v>
      </c>
      <c r="B143" s="3" t="s">
        <v>18</v>
      </c>
      <c r="C143" s="3">
        <v>7</v>
      </c>
      <c r="D143" s="3" t="s">
        <v>442</v>
      </c>
      <c r="E143" s="3" t="s">
        <v>28</v>
      </c>
      <c r="F143" s="3" t="s">
        <v>8</v>
      </c>
      <c r="G143" s="4">
        <v>41779</v>
      </c>
      <c r="H143" s="3" t="s">
        <v>555</v>
      </c>
      <c r="L143" s="3" t="b">
        <f t="shared" si="25"/>
        <v>0</v>
      </c>
      <c r="M143" s="3" t="b">
        <f t="shared" si="26"/>
        <v>1</v>
      </c>
      <c r="N143" s="3" t="b">
        <f t="shared" si="27"/>
        <v>0</v>
      </c>
      <c r="O143" s="3">
        <f t="shared" si="28"/>
        <v>1</v>
      </c>
    </row>
    <row r="144" spans="1:22" x14ac:dyDescent="0.25">
      <c r="A144" s="3" t="s">
        <v>437</v>
      </c>
      <c r="B144" s="3" t="s">
        <v>18</v>
      </c>
      <c r="C144" s="3">
        <v>9</v>
      </c>
      <c r="D144" s="3" t="s">
        <v>444</v>
      </c>
      <c r="E144" s="3" t="s">
        <v>28</v>
      </c>
      <c r="F144" s="3" t="s">
        <v>8</v>
      </c>
      <c r="G144" s="4">
        <v>41779</v>
      </c>
      <c r="H144" s="3" t="s">
        <v>555</v>
      </c>
      <c r="L144" s="3" t="b">
        <f t="shared" si="25"/>
        <v>0</v>
      </c>
      <c r="M144" s="3" t="b">
        <f t="shared" si="26"/>
        <v>1</v>
      </c>
      <c r="N144" s="3" t="b">
        <f t="shared" si="27"/>
        <v>0</v>
      </c>
      <c r="O144" s="3">
        <f t="shared" si="28"/>
        <v>1</v>
      </c>
    </row>
    <row r="145" spans="1:22" ht="30" x14ac:dyDescent="0.25">
      <c r="A145" s="3" t="s">
        <v>437</v>
      </c>
      <c r="B145" s="3" t="s">
        <v>18</v>
      </c>
      <c r="C145" s="3">
        <v>12</v>
      </c>
      <c r="D145" s="3" t="s">
        <v>445</v>
      </c>
      <c r="E145" s="3" t="s">
        <v>28</v>
      </c>
      <c r="F145" s="3" t="s">
        <v>8</v>
      </c>
      <c r="G145" s="4">
        <v>41779</v>
      </c>
      <c r="H145" s="3" t="s">
        <v>557</v>
      </c>
      <c r="L145" s="3" t="b">
        <f t="shared" si="25"/>
        <v>0</v>
      </c>
      <c r="M145" s="3" t="b">
        <f t="shared" si="26"/>
        <v>0</v>
      </c>
      <c r="N145" s="3" t="b">
        <f t="shared" si="27"/>
        <v>1</v>
      </c>
      <c r="O145" s="3">
        <f t="shared" si="28"/>
        <v>1</v>
      </c>
      <c r="T145" s="3" t="s">
        <v>621</v>
      </c>
      <c r="U145" s="3" t="s">
        <v>629</v>
      </c>
      <c r="V145" s="3" t="s">
        <v>555</v>
      </c>
    </row>
    <row r="146" spans="1:22" ht="30" x14ac:dyDescent="0.25">
      <c r="A146" s="3" t="s">
        <v>455</v>
      </c>
      <c r="B146" s="3" t="s">
        <v>18</v>
      </c>
      <c r="C146" s="3">
        <v>3</v>
      </c>
      <c r="D146" s="3" t="s">
        <v>468</v>
      </c>
      <c r="E146" s="3" t="s">
        <v>28</v>
      </c>
      <c r="F146" s="3" t="s">
        <v>8</v>
      </c>
      <c r="G146" s="4">
        <v>41800</v>
      </c>
      <c r="H146" s="3" t="s">
        <v>555</v>
      </c>
      <c r="L146" s="3" t="b">
        <f t="shared" si="25"/>
        <v>0</v>
      </c>
      <c r="M146" s="3" t="b">
        <f t="shared" si="26"/>
        <v>1</v>
      </c>
      <c r="N146" s="3" t="b">
        <f t="shared" si="27"/>
        <v>0</v>
      </c>
      <c r="O146" s="3">
        <f t="shared" si="28"/>
        <v>1</v>
      </c>
    </row>
    <row r="147" spans="1:22" ht="30" x14ac:dyDescent="0.25">
      <c r="A147" s="3" t="s">
        <v>455</v>
      </c>
      <c r="B147" s="3" t="s">
        <v>18</v>
      </c>
      <c r="C147" s="3">
        <v>7</v>
      </c>
      <c r="D147" s="3" t="s">
        <v>470</v>
      </c>
      <c r="E147" s="3" t="s">
        <v>28</v>
      </c>
      <c r="F147" s="3" t="s">
        <v>8</v>
      </c>
      <c r="G147" s="4">
        <v>41800</v>
      </c>
      <c r="H147" s="3" t="s">
        <v>555</v>
      </c>
      <c r="L147" s="3" t="b">
        <f t="shared" si="25"/>
        <v>0</v>
      </c>
      <c r="M147" s="3" t="b">
        <f t="shared" si="26"/>
        <v>1</v>
      </c>
      <c r="N147" s="3" t="b">
        <f t="shared" si="27"/>
        <v>0</v>
      </c>
      <c r="O147" s="3">
        <f t="shared" si="28"/>
        <v>1</v>
      </c>
    </row>
    <row r="148" spans="1:22" ht="30" x14ac:dyDescent="0.25">
      <c r="A148" s="3" t="s">
        <v>471</v>
      </c>
      <c r="B148" s="3" t="s">
        <v>18</v>
      </c>
      <c r="C148" s="3" t="s">
        <v>4</v>
      </c>
      <c r="D148" s="3" t="s">
        <v>480</v>
      </c>
      <c r="E148" s="3" t="s">
        <v>28</v>
      </c>
      <c r="F148" s="3" t="s">
        <v>8</v>
      </c>
      <c r="G148" s="4">
        <v>41793</v>
      </c>
      <c r="H148" s="3" t="s">
        <v>555</v>
      </c>
      <c r="L148" s="3" t="b">
        <f t="shared" si="25"/>
        <v>0</v>
      </c>
      <c r="M148" s="3" t="b">
        <f t="shared" si="26"/>
        <v>1</v>
      </c>
      <c r="N148" s="3" t="b">
        <f t="shared" si="27"/>
        <v>0</v>
      </c>
      <c r="O148" s="3">
        <f t="shared" si="28"/>
        <v>1</v>
      </c>
    </row>
    <row r="149" spans="1:22" x14ac:dyDescent="0.25">
      <c r="A149" s="3" t="s">
        <v>471</v>
      </c>
      <c r="B149" s="3" t="s">
        <v>18</v>
      </c>
      <c r="C149" s="3" t="s">
        <v>4</v>
      </c>
      <c r="D149" s="3" t="s">
        <v>479</v>
      </c>
      <c r="E149" s="3" t="s">
        <v>7</v>
      </c>
      <c r="F149" s="3" t="s">
        <v>8</v>
      </c>
      <c r="G149" s="4">
        <v>41793</v>
      </c>
      <c r="H149" s="3" t="s">
        <v>554</v>
      </c>
      <c r="I149" s="3" t="b">
        <f>AND((E149="I"),(H149="W"))</f>
        <v>1</v>
      </c>
      <c r="J149" s="3" t="b">
        <f>AND((E149="I"),(H149="L"))</f>
        <v>0</v>
      </c>
      <c r="K149" s="3" t="b">
        <f>AND((E149="I"),(H149="N/P"))</f>
        <v>0</v>
      </c>
    </row>
    <row r="150" spans="1:22" x14ac:dyDescent="0.25">
      <c r="A150" s="3" t="s">
        <v>481</v>
      </c>
      <c r="B150" s="3" t="s">
        <v>18</v>
      </c>
      <c r="C150" s="3">
        <v>3</v>
      </c>
      <c r="D150" s="3" t="s">
        <v>483</v>
      </c>
      <c r="E150" s="3" t="s">
        <v>28</v>
      </c>
      <c r="F150" s="3" t="s">
        <v>8</v>
      </c>
      <c r="G150" s="4">
        <v>41858</v>
      </c>
      <c r="H150" s="3" t="s">
        <v>555</v>
      </c>
      <c r="L150" s="3" t="b">
        <f>AND((E150="C"),(H150="W"))</f>
        <v>0</v>
      </c>
      <c r="M150" s="3" t="b">
        <f>AND((E150="C"),OR((H150="L"),(H150="L*")))</f>
        <v>1</v>
      </c>
      <c r="N150" s="3" t="b">
        <f>AND((E150="C"),(H150="N/P"))</f>
        <v>0</v>
      </c>
      <c r="O150" s="3">
        <f t="shared" ref="O150:O152" si="29">COUNTIF(L150:N150, "TRUE")</f>
        <v>1</v>
      </c>
    </row>
    <row r="151" spans="1:22" x14ac:dyDescent="0.25">
      <c r="A151" s="3" t="s">
        <v>481</v>
      </c>
      <c r="B151" s="3" t="s">
        <v>18</v>
      </c>
      <c r="C151" s="3">
        <v>4</v>
      </c>
      <c r="D151" s="3" t="s">
        <v>484</v>
      </c>
      <c r="E151" s="3" t="s">
        <v>28</v>
      </c>
      <c r="F151" s="3" t="s">
        <v>8</v>
      </c>
      <c r="G151" s="4">
        <v>41858</v>
      </c>
      <c r="H151" s="3" t="s">
        <v>555</v>
      </c>
      <c r="L151" s="3" t="b">
        <f>AND((E151="C"),(H151="W"))</f>
        <v>0</v>
      </c>
      <c r="M151" s="3" t="b">
        <f>AND((E151="C"),OR((H151="L"),(H151="L*")))</f>
        <v>1</v>
      </c>
      <c r="N151" s="3" t="b">
        <f>AND((E151="C"),(H151="N/P"))</f>
        <v>0</v>
      </c>
      <c r="O151" s="3">
        <f t="shared" si="29"/>
        <v>1</v>
      </c>
    </row>
    <row r="152" spans="1:22" ht="30" x14ac:dyDescent="0.25">
      <c r="A152" s="3" t="s">
        <v>481</v>
      </c>
      <c r="B152" s="3" t="s">
        <v>18</v>
      </c>
      <c r="C152" s="3">
        <v>9</v>
      </c>
      <c r="D152" s="3" t="s">
        <v>487</v>
      </c>
      <c r="E152" s="3" t="s">
        <v>28</v>
      </c>
      <c r="F152" s="3" t="s">
        <v>8</v>
      </c>
      <c r="G152" s="4">
        <v>41858</v>
      </c>
      <c r="H152" s="3" t="s">
        <v>555</v>
      </c>
      <c r="L152" s="3" t="b">
        <f>AND((E152="C"),(H152="W"))</f>
        <v>0</v>
      </c>
      <c r="M152" s="3" t="b">
        <f>AND((E152="C"),OR((H152="L"),(H152="L*")))</f>
        <v>1</v>
      </c>
      <c r="N152" s="3" t="b">
        <f>AND((E152="C"),(H152="N/P"))</f>
        <v>0</v>
      </c>
      <c r="O152" s="3">
        <f t="shared" si="29"/>
        <v>1</v>
      </c>
    </row>
    <row r="153" spans="1:22" x14ac:dyDescent="0.25">
      <c r="A153" s="3" t="s">
        <v>481</v>
      </c>
      <c r="B153" s="3" t="s">
        <v>18</v>
      </c>
      <c r="C153" s="3">
        <v>6</v>
      </c>
      <c r="D153" s="3" t="s">
        <v>485</v>
      </c>
      <c r="E153" s="3" t="s">
        <v>7</v>
      </c>
      <c r="F153" s="3" t="s">
        <v>8</v>
      </c>
      <c r="G153" s="4">
        <v>41858</v>
      </c>
      <c r="H153" s="3" t="s">
        <v>554</v>
      </c>
      <c r="I153" s="3" t="b">
        <f>AND((E153="I"),(H153="W"))</f>
        <v>1</v>
      </c>
      <c r="J153" s="3" t="b">
        <f>AND((E153="I"),(H153="L"))</f>
        <v>0</v>
      </c>
      <c r="K153" s="3" t="b">
        <f>AND((E153="I"),(H153="N/P"))</f>
        <v>0</v>
      </c>
    </row>
    <row r="154" spans="1:22" ht="30" x14ac:dyDescent="0.25">
      <c r="A154" s="3" t="s">
        <v>481</v>
      </c>
      <c r="B154" s="3" t="s">
        <v>18</v>
      </c>
      <c r="C154" s="3">
        <v>7</v>
      </c>
      <c r="D154" s="3" t="s">
        <v>486</v>
      </c>
      <c r="E154" s="3" t="s">
        <v>7</v>
      </c>
      <c r="F154" s="3" t="s">
        <v>8</v>
      </c>
      <c r="G154" s="4">
        <v>41858</v>
      </c>
      <c r="H154" s="3" t="s">
        <v>554</v>
      </c>
      <c r="I154" s="3" t="b">
        <f>AND((E154="I"),(H154="W"))</f>
        <v>1</v>
      </c>
      <c r="J154" s="3" t="b">
        <f>AND((E154="I"),(H154="L"))</f>
        <v>0</v>
      </c>
      <c r="K154" s="3" t="b">
        <f>AND((E154="I"),(H154="N/P"))</f>
        <v>0</v>
      </c>
    </row>
    <row r="155" spans="1:22" ht="30" x14ac:dyDescent="0.25">
      <c r="A155" s="3" t="s">
        <v>488</v>
      </c>
      <c r="B155" s="3" t="s">
        <v>18</v>
      </c>
      <c r="C155" s="3">
        <v>1</v>
      </c>
      <c r="D155" s="3" t="s">
        <v>500</v>
      </c>
      <c r="E155" s="3" t="s">
        <v>28</v>
      </c>
      <c r="F155" s="3" t="s">
        <v>8</v>
      </c>
      <c r="G155" s="4">
        <v>41702</v>
      </c>
      <c r="H155" s="3" t="s">
        <v>555</v>
      </c>
      <c r="L155" s="3" t="b">
        <f>AND((E155="C"),(H155="W"))</f>
        <v>0</v>
      </c>
      <c r="M155" s="3" t="b">
        <f>AND((E155="C"),OR((H155="L"),(H155="L*")))</f>
        <v>1</v>
      </c>
      <c r="N155" s="3" t="b">
        <f>AND((E155="C"),(H155="N/P"))</f>
        <v>0</v>
      </c>
      <c r="O155" s="3">
        <f t="shared" ref="O155:O157" si="30">COUNTIF(L155:N155, "TRUE")</f>
        <v>1</v>
      </c>
    </row>
    <row r="156" spans="1:22" ht="30" x14ac:dyDescent="0.25">
      <c r="A156" s="3" t="s">
        <v>488</v>
      </c>
      <c r="B156" s="3" t="s">
        <v>18</v>
      </c>
      <c r="C156" s="3">
        <v>10</v>
      </c>
      <c r="D156" s="3" t="s">
        <v>503</v>
      </c>
      <c r="E156" s="3" t="s">
        <v>28</v>
      </c>
      <c r="F156" s="3" t="s">
        <v>8</v>
      </c>
      <c r="G156" s="4">
        <v>41702</v>
      </c>
      <c r="H156" s="3" t="s">
        <v>555</v>
      </c>
      <c r="L156" s="3" t="b">
        <f>AND((E156="C"),(H156="W"))</f>
        <v>0</v>
      </c>
      <c r="M156" s="3" t="b">
        <f>AND((E156="C"),OR((H156="L"),(H156="L*")))</f>
        <v>1</v>
      </c>
      <c r="N156" s="3" t="b">
        <f>AND((E156="C"),(H156="N/P"))</f>
        <v>0</v>
      </c>
      <c r="O156" s="3">
        <f t="shared" si="30"/>
        <v>1</v>
      </c>
    </row>
    <row r="157" spans="1:22" x14ac:dyDescent="0.25">
      <c r="A157" s="3" t="s">
        <v>488</v>
      </c>
      <c r="B157" s="3" t="s">
        <v>18</v>
      </c>
      <c r="C157" s="3">
        <v>35</v>
      </c>
      <c r="D157" s="3" t="s">
        <v>511</v>
      </c>
      <c r="E157" s="3" t="s">
        <v>28</v>
      </c>
      <c r="F157" s="3" t="s">
        <v>8</v>
      </c>
      <c r="G157" s="4">
        <v>41702</v>
      </c>
      <c r="H157" s="3" t="s">
        <v>555</v>
      </c>
      <c r="L157" s="3" t="b">
        <f>AND((E157="C"),(H157="W"))</f>
        <v>0</v>
      </c>
      <c r="M157" s="3" t="b">
        <f>AND((E157="C"),OR((H157="L"),(H157="L*")))</f>
        <v>1</v>
      </c>
      <c r="N157" s="3" t="b">
        <f>AND((E157="C"),(H157="N/P"))</f>
        <v>0</v>
      </c>
      <c r="O157" s="3">
        <f t="shared" si="30"/>
        <v>1</v>
      </c>
    </row>
    <row r="158" spans="1:22" x14ac:dyDescent="0.25">
      <c r="A158" s="3" t="s">
        <v>488</v>
      </c>
      <c r="B158" s="3" t="s">
        <v>18</v>
      </c>
      <c r="C158" s="3">
        <v>12</v>
      </c>
      <c r="D158" s="3" t="s">
        <v>504</v>
      </c>
      <c r="E158" s="3" t="s">
        <v>7</v>
      </c>
      <c r="F158" s="3" t="s">
        <v>8</v>
      </c>
      <c r="G158" s="4">
        <v>41702</v>
      </c>
      <c r="H158" s="3" t="s">
        <v>554</v>
      </c>
      <c r="I158" s="3" t="b">
        <f>AND((E158="I"),(H158="W"))</f>
        <v>1</v>
      </c>
      <c r="J158" s="3" t="b">
        <f>AND((E158="I"),(H158="L"))</f>
        <v>0</v>
      </c>
      <c r="K158" s="3" t="b">
        <f>AND((E158="I"),(H158="N/P"))</f>
        <v>0</v>
      </c>
    </row>
    <row r="159" spans="1:22" ht="30" x14ac:dyDescent="0.25">
      <c r="A159" s="3" t="s">
        <v>488</v>
      </c>
      <c r="B159" s="3" t="s">
        <v>18</v>
      </c>
      <c r="C159" s="3">
        <v>18</v>
      </c>
      <c r="D159" s="3" t="s">
        <v>507</v>
      </c>
      <c r="E159" s="3" t="s">
        <v>7</v>
      </c>
      <c r="F159" s="3" t="s">
        <v>8</v>
      </c>
      <c r="G159" s="4">
        <v>41702</v>
      </c>
      <c r="H159" s="3" t="s">
        <v>554</v>
      </c>
      <c r="I159" s="3" t="b">
        <f>AND((E159="I"),(H159="W"))</f>
        <v>1</v>
      </c>
      <c r="J159" s="3" t="b">
        <f>AND((E159="I"),(H159="L"))</f>
        <v>0</v>
      </c>
      <c r="K159" s="3" t="b">
        <f>AND((E159="I"),(H159="N/P"))</f>
        <v>0</v>
      </c>
    </row>
    <row r="160" spans="1:22" ht="30" x14ac:dyDescent="0.25">
      <c r="A160" s="3" t="s">
        <v>488</v>
      </c>
      <c r="B160" s="3" t="s">
        <v>18</v>
      </c>
      <c r="C160" s="3">
        <v>30</v>
      </c>
      <c r="D160" s="3" t="s">
        <v>508</v>
      </c>
      <c r="E160" s="3" t="s">
        <v>7</v>
      </c>
      <c r="F160" s="3" t="s">
        <v>8</v>
      </c>
      <c r="G160" s="4">
        <v>41702</v>
      </c>
      <c r="H160" s="3" t="s">
        <v>554</v>
      </c>
      <c r="I160" s="3" t="b">
        <f>AND((E160="I"),(H160="W"))</f>
        <v>1</v>
      </c>
      <c r="J160" s="3" t="b">
        <f>AND((E160="I"),(H160="L"))</f>
        <v>0</v>
      </c>
      <c r="K160" s="3" t="b">
        <f>AND((E160="I"),(H160="N/P"))</f>
        <v>0</v>
      </c>
    </row>
    <row r="161" spans="1:22" x14ac:dyDescent="0.25">
      <c r="A161" s="3" t="s">
        <v>513</v>
      </c>
      <c r="B161" s="3" t="s">
        <v>18</v>
      </c>
      <c r="C161" s="3">
        <v>1</v>
      </c>
      <c r="D161" s="3" t="s">
        <v>514</v>
      </c>
      <c r="E161" s="3" t="s">
        <v>28</v>
      </c>
      <c r="F161" s="3" t="s">
        <v>8</v>
      </c>
      <c r="G161" s="4">
        <v>41814</v>
      </c>
      <c r="H161" s="3" t="s">
        <v>555</v>
      </c>
      <c r="L161" s="3" t="b">
        <f>AND((E161="C"),(H161="W"))</f>
        <v>0</v>
      </c>
      <c r="M161" s="3" t="b">
        <f>AND((E161="C"),OR((H161="L"),(H161="L*")))</f>
        <v>1</v>
      </c>
      <c r="N161" s="3" t="b">
        <f>AND((E161="C"),(H161="N/P"))</f>
        <v>0</v>
      </c>
      <c r="O161" s="3">
        <f t="shared" ref="O161:O162" si="31">COUNTIF(L161:N161, "TRUE")</f>
        <v>1</v>
      </c>
    </row>
    <row r="162" spans="1:22" x14ac:dyDescent="0.25">
      <c r="A162" s="3" t="s">
        <v>513</v>
      </c>
      <c r="B162" s="3" t="s">
        <v>18</v>
      </c>
      <c r="C162" s="3">
        <v>2</v>
      </c>
      <c r="D162" s="3" t="s">
        <v>515</v>
      </c>
      <c r="E162" s="3" t="s">
        <v>28</v>
      </c>
      <c r="F162" s="3" t="s">
        <v>8</v>
      </c>
      <c r="G162" s="4">
        <v>41814</v>
      </c>
      <c r="H162" s="3" t="s">
        <v>555</v>
      </c>
      <c r="L162" s="3" t="b">
        <f>AND((E162="C"),(H162="W"))</f>
        <v>0</v>
      </c>
      <c r="M162" s="3" t="b">
        <f>AND((E162="C"),OR((H162="L"),(H162="L*")))</f>
        <v>1</v>
      </c>
      <c r="N162" s="3" t="b">
        <f>AND((E162="C"),(H162="N/P"))</f>
        <v>0</v>
      </c>
      <c r="O162" s="3">
        <f t="shared" si="31"/>
        <v>1</v>
      </c>
    </row>
    <row r="163" spans="1:22" x14ac:dyDescent="0.25">
      <c r="A163" s="3" t="s">
        <v>513</v>
      </c>
      <c r="B163" s="3" t="s">
        <v>18</v>
      </c>
      <c r="C163" s="3">
        <v>4</v>
      </c>
      <c r="D163" s="3" t="s">
        <v>517</v>
      </c>
      <c r="E163" s="3" t="s">
        <v>11</v>
      </c>
      <c r="F163" s="3" t="s">
        <v>8</v>
      </c>
      <c r="G163" s="4">
        <v>41814</v>
      </c>
      <c r="H163" s="3" t="s">
        <v>554</v>
      </c>
      <c r="P163" s="3" t="b">
        <f>AND((E163="O"),OR((H163="W"),(H163="W*")))</f>
        <v>1</v>
      </c>
      <c r="Q163" s="3" t="b">
        <f>AND((E163="O"),OR((H163="L"),(H163="L*")))</f>
        <v>0</v>
      </c>
      <c r="R163" s="3" t="b">
        <f>AND((E163="O"),(H163="N/P"))</f>
        <v>0</v>
      </c>
    </row>
    <row r="164" spans="1:22" ht="30" x14ac:dyDescent="0.25">
      <c r="A164" s="3" t="s">
        <v>521</v>
      </c>
      <c r="B164" s="3" t="s">
        <v>18</v>
      </c>
      <c r="C164" s="3">
        <v>2</v>
      </c>
      <c r="D164" s="3" t="s">
        <v>522</v>
      </c>
      <c r="E164" s="3" t="s">
        <v>28</v>
      </c>
      <c r="F164" s="3" t="s">
        <v>8</v>
      </c>
      <c r="G164" s="4">
        <v>41793</v>
      </c>
      <c r="H164" s="3" t="s">
        <v>555</v>
      </c>
      <c r="L164" s="3" t="b">
        <f>AND((E164="C"),(H164="W"))</f>
        <v>0</v>
      </c>
      <c r="M164" s="3" t="b">
        <f>AND((E164="C"),OR((H164="L"),(H164="L*")))</f>
        <v>1</v>
      </c>
      <c r="N164" s="3" t="b">
        <f>AND((E164="C"),(H164="N/P"))</f>
        <v>0</v>
      </c>
      <c r="O164" s="3">
        <f t="shared" ref="O164:O165" si="32">COUNTIF(L164:N164, "TRUE")</f>
        <v>1</v>
      </c>
    </row>
    <row r="165" spans="1:22" ht="30" x14ac:dyDescent="0.25">
      <c r="A165" s="3" t="s">
        <v>521</v>
      </c>
      <c r="B165" s="3" t="s">
        <v>18</v>
      </c>
      <c r="C165" s="3">
        <v>11</v>
      </c>
      <c r="D165" s="3" t="s">
        <v>524</v>
      </c>
      <c r="E165" s="3" t="s">
        <v>28</v>
      </c>
      <c r="F165" s="3" t="s">
        <v>8</v>
      </c>
      <c r="G165" s="4">
        <v>41793</v>
      </c>
      <c r="H165" s="3" t="s">
        <v>555</v>
      </c>
      <c r="L165" s="3" t="b">
        <f>AND((E165="C"),(H165="W"))</f>
        <v>0</v>
      </c>
      <c r="M165" s="3" t="b">
        <f>AND((E165="C"),OR((H165="L"),(H165="L*")))</f>
        <v>1</v>
      </c>
      <c r="N165" s="3" t="b">
        <f>AND((E165="C"),(H165="N/P"))</f>
        <v>0</v>
      </c>
      <c r="O165" s="3">
        <f t="shared" si="32"/>
        <v>1</v>
      </c>
    </row>
    <row r="166" spans="1:22" ht="30" x14ac:dyDescent="0.25">
      <c r="A166" s="3" t="s">
        <v>521</v>
      </c>
      <c r="B166" s="3" t="s">
        <v>18</v>
      </c>
      <c r="C166" s="3">
        <v>10</v>
      </c>
      <c r="D166" s="3" t="s">
        <v>523</v>
      </c>
      <c r="E166" s="3" t="s">
        <v>11</v>
      </c>
      <c r="F166" s="3" t="s">
        <v>8</v>
      </c>
      <c r="G166" s="4">
        <v>41793</v>
      </c>
      <c r="H166" s="3" t="s">
        <v>557</v>
      </c>
      <c r="P166" s="3" t="b">
        <f>AND((E166="O"),OR((H166="W"),(H166="W*")))</f>
        <v>0</v>
      </c>
      <c r="Q166" s="3" t="b">
        <f>AND((E166="O"),OR((H166="L"),(H166="L*")))</f>
        <v>0</v>
      </c>
      <c r="R166" s="3" t="b">
        <f>AND((E166="O"),(H166="N/P"))</f>
        <v>1</v>
      </c>
      <c r="T166" s="3" t="s">
        <v>625</v>
      </c>
      <c r="U166" s="3" t="s">
        <v>625</v>
      </c>
      <c r="V166" s="3" t="s">
        <v>554</v>
      </c>
    </row>
    <row r="167" spans="1:22" ht="30" x14ac:dyDescent="0.25">
      <c r="A167" s="3" t="s">
        <v>528</v>
      </c>
      <c r="B167" s="3" t="s">
        <v>18</v>
      </c>
      <c r="C167" s="3">
        <v>10</v>
      </c>
      <c r="D167" s="3" t="s">
        <v>533</v>
      </c>
      <c r="E167" s="3" t="s">
        <v>28</v>
      </c>
      <c r="F167" s="3" t="s">
        <v>8</v>
      </c>
      <c r="G167" s="4">
        <v>41856</v>
      </c>
      <c r="H167" s="3" t="s">
        <v>555</v>
      </c>
      <c r="L167" s="3" t="b">
        <f>AND((E167="C"),(H167="W"))</f>
        <v>0</v>
      </c>
      <c r="M167" s="3" t="b">
        <f>AND((E167="C"),OR((H167="L"),(H167="L*")))</f>
        <v>1</v>
      </c>
      <c r="N167" s="3" t="b">
        <f>AND((E167="C"),(H167="N/P"))</f>
        <v>0</v>
      </c>
      <c r="O167" s="3">
        <f>COUNTIF(L167:N167, "TRUE")</f>
        <v>1</v>
      </c>
    </row>
    <row r="168" spans="1:22" x14ac:dyDescent="0.25">
      <c r="A168" s="3" t="s">
        <v>528</v>
      </c>
      <c r="B168" s="3" t="s">
        <v>18</v>
      </c>
      <c r="C168" s="3">
        <v>1</v>
      </c>
      <c r="D168" s="3" t="s">
        <v>529</v>
      </c>
      <c r="E168" s="3" t="s">
        <v>7</v>
      </c>
      <c r="F168" s="3" t="s">
        <v>8</v>
      </c>
      <c r="G168" s="4">
        <v>41856</v>
      </c>
      <c r="H168" s="3" t="s">
        <v>557</v>
      </c>
      <c r="I168" s="3" t="b">
        <f>AND((E168="I"),(H168="W"))</f>
        <v>0</v>
      </c>
      <c r="J168" s="3" t="b">
        <f>AND((E168="I"),(H168="L"))</f>
        <v>0</v>
      </c>
      <c r="K168" s="3" t="b">
        <f>AND((E168="I"),(H168="N/P"))</f>
        <v>1</v>
      </c>
      <c r="T168" s="3" t="s">
        <v>623</v>
      </c>
      <c r="U168" s="3" t="s">
        <v>630</v>
      </c>
      <c r="V168" s="3" t="s">
        <v>554</v>
      </c>
    </row>
    <row r="169" spans="1:22" ht="30" x14ac:dyDescent="0.25">
      <c r="A169" s="3" t="s">
        <v>528</v>
      </c>
      <c r="B169" s="3" t="s">
        <v>18</v>
      </c>
      <c r="C169" s="3">
        <v>3</v>
      </c>
      <c r="D169" s="3" t="s">
        <v>530</v>
      </c>
      <c r="E169" s="3" t="s">
        <v>7</v>
      </c>
      <c r="F169" s="3" t="s">
        <v>8</v>
      </c>
      <c r="G169" s="4">
        <v>41856</v>
      </c>
      <c r="H169" s="3" t="s">
        <v>554</v>
      </c>
      <c r="I169" s="3" t="b">
        <f>AND((E169="I"),(H169="W"))</f>
        <v>1</v>
      </c>
      <c r="J169" s="3" t="b">
        <f>AND((E169="I"),(H169="L"))</f>
        <v>0</v>
      </c>
      <c r="K169" s="3" t="b">
        <f>AND((E169="I"),(H169="N/P"))</f>
        <v>0</v>
      </c>
    </row>
    <row r="170" spans="1:22" ht="30" x14ac:dyDescent="0.25">
      <c r="A170" s="3" t="s">
        <v>528</v>
      </c>
      <c r="B170" s="3" t="s">
        <v>18</v>
      </c>
      <c r="C170" s="3">
        <v>5</v>
      </c>
      <c r="D170" s="3" t="s">
        <v>532</v>
      </c>
      <c r="E170" s="3" t="s">
        <v>7</v>
      </c>
      <c r="F170" s="3" t="s">
        <v>8</v>
      </c>
      <c r="G170" s="4">
        <v>41856</v>
      </c>
      <c r="H170" s="3" t="s">
        <v>554</v>
      </c>
      <c r="I170" s="3" t="b">
        <f>AND((E170="I"),(H170="W"))</f>
        <v>1</v>
      </c>
      <c r="J170" s="3" t="b">
        <f>AND((E170="I"),(H170="L"))</f>
        <v>0</v>
      </c>
      <c r="K170" s="3" t="b">
        <f>AND((E170="I"),(H170="N/P"))</f>
        <v>0</v>
      </c>
    </row>
    <row r="171" spans="1:22" x14ac:dyDescent="0.25">
      <c r="A171" s="3" t="s">
        <v>538</v>
      </c>
      <c r="B171" s="3" t="s">
        <v>18</v>
      </c>
      <c r="C171" s="3">
        <v>7</v>
      </c>
      <c r="D171" s="3" t="s">
        <v>546</v>
      </c>
      <c r="E171" s="3" t="s">
        <v>28</v>
      </c>
      <c r="F171" s="3" t="s">
        <v>8</v>
      </c>
      <c r="G171" s="4">
        <v>41863</v>
      </c>
      <c r="H171" s="3" t="s">
        <v>555</v>
      </c>
      <c r="L171" s="3" t="b">
        <f>AND((E171="C"),(H171="W"))</f>
        <v>0</v>
      </c>
      <c r="M171" s="3" t="b">
        <f>AND((E171="C"),OR((H171="L"),(H171="L*")))</f>
        <v>1</v>
      </c>
      <c r="N171" s="3" t="b">
        <f>AND((E171="C"),(H171="N/P"))</f>
        <v>0</v>
      </c>
      <c r="O171" s="3">
        <f>COUNTIF(L171:N171, "TRUE")</f>
        <v>1</v>
      </c>
    </row>
    <row r="172" spans="1:22" x14ac:dyDescent="0.25">
      <c r="A172" s="3" t="s">
        <v>538</v>
      </c>
      <c r="B172" s="3" t="s">
        <v>18</v>
      </c>
      <c r="C172" s="3">
        <v>4</v>
      </c>
      <c r="D172" s="3" t="s">
        <v>545</v>
      </c>
      <c r="E172" s="3" t="s">
        <v>7</v>
      </c>
      <c r="F172" s="3" t="s">
        <v>8</v>
      </c>
      <c r="G172" s="4">
        <v>41863</v>
      </c>
      <c r="H172" s="3" t="s">
        <v>554</v>
      </c>
      <c r="I172" s="3" t="b">
        <f>AND((E172="I"),(H172="W"))</f>
        <v>1</v>
      </c>
      <c r="J172" s="3" t="b">
        <f>AND((E172="I"),(H172="L"))</f>
        <v>0</v>
      </c>
      <c r="K172" s="3" t="b">
        <f>AND((E172="I"),(H172="N/P"))</f>
        <v>0</v>
      </c>
    </row>
    <row r="173" spans="1:22" ht="30" x14ac:dyDescent="0.25">
      <c r="A173" s="3" t="s">
        <v>547</v>
      </c>
      <c r="B173" s="3" t="s">
        <v>18</v>
      </c>
      <c r="C173" s="3" t="s">
        <v>4</v>
      </c>
      <c r="D173" s="3" t="s">
        <v>552</v>
      </c>
      <c r="E173" s="3" t="s">
        <v>7</v>
      </c>
      <c r="F173" s="3" t="s">
        <v>8</v>
      </c>
      <c r="G173" s="4">
        <v>41870</v>
      </c>
      <c r="H173" s="3" t="s">
        <v>554</v>
      </c>
      <c r="I173" s="3" t="b">
        <f>AND((E173="I"),(H173="W"))</f>
        <v>1</v>
      </c>
      <c r="J173" s="3" t="b">
        <f>AND((E173="I"),(H173="L"))</f>
        <v>0</v>
      </c>
      <c r="K173" s="3" t="b">
        <f>AND((E173="I"),(H173="N/P"))</f>
        <v>0</v>
      </c>
    </row>
  </sheetData>
  <autoFilter ref="A13:Z13"/>
  <hyperlinks>
    <hyperlink ref="D173" r:id="rId1" display="http://www.lummisforwyoming.org/"/>
    <hyperlink ref="D171" r:id="rId2" display="http://www.kellywestlund.com/"/>
    <hyperlink ref="D172" r:id="rId3" display="http://www.gwenmooreforcongress.com/"/>
    <hyperlink ref="D167" r:id="rId4" display="http://www.joycemcdonald.com/"/>
    <hyperlink ref="D170" r:id="rId5" display="http://www.cathyforcongress.com/"/>
    <hyperlink ref="D169" r:id="rId6" display="http://www.votejaime.com/"/>
    <hyperlink ref="D168" r:id="rId7" display="http://www.delbeneforcongress.com/"/>
    <hyperlink ref="D165" r:id="rId8" display="http://www.suzannescholteforcongress.com/"/>
    <hyperlink ref="D166" r:id="rId9" display="http://www.barbaracomstockforcongress.com/"/>
    <hyperlink ref="D164" r:id="rId10" display="http://www.suzannepatrickforcongress.com/"/>
    <hyperlink ref="D163" r:id="rId11" display="http://www.love4utah.com/"/>
    <hyperlink ref="D162" r:id="rId12" display="http://www.roblesforcongress.com/"/>
    <hyperlink ref="D161" r:id="rId13" display="http://www.dmcaleer.com/"/>
    <hyperlink ref="D157" r:id="rId14" display="http://susanforcongress.com/"/>
    <hyperlink ref="D160" r:id="rId15" display="http://www.ebj2012.com/2012-about.htm"/>
    <hyperlink ref="D159" r:id="rId16" display="http://www.sheilajacksonlee18.com/"/>
    <hyperlink ref="D158" r:id="rId17" display="http://www.kaygranger.com/"/>
    <hyperlink ref="D156" r:id="rId18" display="http://www.tawanacadienforcongress.com/"/>
    <hyperlink ref="D155" r:id="rId19" display="http://www.votemckellar.com/"/>
    <hyperlink ref="D152" r:id="rId20" display="http://charlottebergmann.com/"/>
    <hyperlink ref="D154" r:id="rId21" display="http://www.marshablackburn.com/"/>
    <hyperlink ref="D153" r:id="rId22" display="http://www.votedianeblack.com/"/>
    <hyperlink ref="D151" r:id="rId23" display="http://www.lendasherrell.com/"/>
    <hyperlink ref="D150" r:id="rId24" display="http://www.maryheadrick.com/index.html"/>
    <hyperlink ref="D148" r:id="rId25" display="https://www.facebook.com/CorinnaforSD"/>
    <hyperlink ref="D149" r:id="rId26" display="http://kristiforcongress.com/"/>
    <hyperlink ref="D147" r:id="rId27" display="http://www.gloria4congress.com/"/>
    <hyperlink ref="D146" r:id="rId28" display="http://www.barbarajoforcongress.us/"/>
    <hyperlink ref="D145" r:id="rId29" display="http://www.erin14.com/"/>
    <hyperlink ref="D144" r:id="rId30" display="https://www.facebook.com/hartzokforcongress"/>
    <hyperlink ref="D143" r:id="rId31" display="http://maryellenforcongress.com/"/>
    <hyperlink ref="D141" r:id="rId32" display="http://www.meganforcongress.com/"/>
    <hyperlink ref="D139" r:id="rId33" display="http://www.tootiesmith.com/"/>
    <hyperlink ref="D138" r:id="rId34" display="http://www.aeleaforcongress.com/"/>
    <hyperlink ref="D140" r:id="rId35" display="http://www.bonamiciforcongress.com/"/>
    <hyperlink ref="D137" r:id="rId36" display="http://marcialfudge.com/"/>
    <hyperlink ref="D136" r:id="rId37" display="http://www.marcykaptur.com/"/>
    <hyperlink ref="D134" r:id="rId38" display="http://www.jennifergarrison.com/"/>
    <hyperlink ref="D133" r:id="rId39" display="https://www.facebook.com/pages/Janet-Garrett-for-Congress/209843449225104"/>
    <hyperlink ref="D135" r:id="rId40" display="http://beattyforcongress.com/"/>
    <hyperlink ref="D101" r:id="rId41" display="http://www.clearyforcongress.com/"/>
    <hyperlink ref="D105" r:id="rId42" display="http://almaadamsforcongress.com/"/>
    <hyperlink ref="D104" r:id="rId43" display="http://laurafornc.com/"/>
    <hyperlink ref="D103" r:id="rId44" display="http://virginiafoxx.com/"/>
    <hyperlink ref="D102" r:id="rId45" display="http://www.reneeforcongress.com/"/>
    <hyperlink ref="D124" r:id="rId46" display="http://www.weppnerforcongress.com/"/>
    <hyperlink ref="D128" r:id="rId47" display="http://www.votelouise.com/"/>
    <hyperlink ref="D123" r:id="rId48" display="http://www.marthaforny.com/"/>
    <hyperlink ref="D132" r:id="rId49" display="http://eliseforcongress.com/"/>
    <hyperlink ref="D122" r:id="rId50" display="http://nanhayworth.com/"/>
    <hyperlink ref="D127" r:id="rId51" display="http://www.loweyforcongress.com/"/>
    <hyperlink ref="D126" r:id="rId52" display="http://carolynmaloney.com/"/>
    <hyperlink ref="D130" r:id="rId53" display="http://voteyvette.com/"/>
    <hyperlink ref="D125" r:id="rId54" display="http://www.nydiamvelazquez.com/"/>
    <hyperlink ref="D129" r:id="rId55" display="http://gracefornewyork.com/"/>
    <hyperlink ref="D131" r:id="rId56" display="http://www.kathleenrice.com/"/>
    <hyperlink ref="D121" r:id="rId57" display="https://www.facebook.com/VOTEMAHER"/>
    <hyperlink ref="D115" r:id="rId58" display="http://www.larafornm.com/"/>
    <hyperlink ref="D116" r:id="rId59" display="http://www.michellelujangrisham.net/"/>
    <hyperlink ref="D114" r:id="rId60" display="http://www.eckforcongress.com/"/>
    <hyperlink ref="D113" r:id="rId61" display="http://bonnieforcongress.com/"/>
    <hyperlink ref="D111" r:id="rId62" display="http://www.dentleyforcongress.com/"/>
    <hyperlink ref="D110" r:id="rId63" display="https://www.facebook.com/PaulForCongress"/>
    <hyperlink ref="D109" r:id="rId64" display="http://janicekovach.com/"/>
    <hyperlink ref="D112" r:id="rId65" display="http://www.belgardforcongress.com/"/>
    <hyperlink ref="D106" r:id="rId66" display="http://elect-mari.com/"/>
    <hyperlink ref="D108" r:id="rId67" display="http://kusterforcongress.com/home-2/"/>
    <hyperlink ref="D107" r:id="rId68" display="http://www.sheaporter.com/"/>
    <hyperlink ref="D119" r:id="rId69" display="http://www.erinbilbray.com/"/>
    <hyperlink ref="D118" r:id="rId70" display="http://kristenforcongress.wordpress.com/"/>
    <hyperlink ref="D117" r:id="rId71" display="http://friendsforannette.com/"/>
    <hyperlink ref="D120" r:id="rId72" display="http://www.dinatitus.com/"/>
    <hyperlink ref="D98" r:id="rId73" display="http://www.stockerincongress.com/"/>
    <hyperlink ref="D100" r:id="rId74" display="http://www.vickyhartzler.com/"/>
    <hyperlink ref="D97" r:id="rId75" display="https://www.facebook.com/CDentonforCongress"/>
    <hyperlink ref="D99" r:id="rId76" display="http://annwagner.com/"/>
    <hyperlink ref="D95" r:id="rId77" display="http://www.sharna4us.com/"/>
    <hyperlink ref="D96" r:id="rId78" display="http://www.mccollumforcongress.com/"/>
    <hyperlink ref="D94" r:id="rId79" display="http://www.votesharonsund.com/"/>
    <hyperlink ref="D92" r:id="rId80" display="http://brendalawrence.com/"/>
    <hyperlink ref="D91" r:id="rId81" display="http://debbiedingellforcongress.com/"/>
    <hyperlink ref="D90" r:id="rId82" display="http://candice-miller.com/"/>
    <hyperlink ref="D89" r:id="rId83" display="http://pambyrnesforcongress.com/"/>
    <hyperlink ref="D84" r:id="rId84" display="http://katherineclark.org/"/>
    <hyperlink ref="D83" r:id="rId85" display="http://nikitsongas.com/"/>
    <hyperlink ref="D85" r:id="rId86" display="http://www.nancyhoyt.com/index.php"/>
    <hyperlink ref="D86" r:id="rId87" display="http://www.donnaedwardsforcongress.com/"/>
    <hyperlink ref="D88" r:id="rId88" display="http://www.cainforcongress.com/"/>
    <hyperlink ref="D87" r:id="rId89" display="http://chelliepingree.com/"/>
    <hyperlink ref="D81" r:id="rId90" display="http://www.elisabethforkentucky.com/"/>
    <hyperlink ref="D79" r:id="rId91" display="http://www.kellykultala.com/"/>
    <hyperlink ref="D78" r:id="rId92" display="http://www.wakefieldforkansas.com/"/>
    <hyperlink ref="D80" r:id="rId93" display="http://www.lynnjenkins.com/index.cfm?p=Home"/>
    <hyperlink ref="D75" r:id="rId94" display="http://www.catping.com/"/>
    <hyperlink ref="D77" r:id="rId95" display="http://www.susanbrooksforcongress.com/"/>
    <hyperlink ref="D76" r:id="rId96" display="http://www.standwithjackie.com/"/>
    <hyperlink ref="D73" r:id="rId97" display="http://www.cheribustos.com/"/>
    <hyperlink ref="D69" r:id="rId98" display="http://www.callisforillinois.com/"/>
    <hyperlink ref="D68" r:id="rId99" display="http://www.darlenesenger.org/"/>
    <hyperlink ref="D72" r:id="rId100" display="http://www.janschakowsky.org/"/>
    <hyperlink ref="D71" r:id="rId101" display="http://www.tammyduckworth.com/"/>
    <hyperlink ref="D66" r:id="rId102" display="http://www.branniganforcongress.com/"/>
    <hyperlink ref="D70" r:id="rId103" display="http://robinkellyforcongress.org/"/>
    <hyperlink ref="D64" r:id="rId104" display="http://appelforiowa.com/"/>
    <hyperlink ref="D63" r:id="rId105" display="https://www.millermeeks.com/"/>
    <hyperlink ref="D65" r:id="rId106" display="http://shirleyringo.com/"/>
    <hyperlink ref="D62" r:id="rId107" display="http://www.votetulsi.com/"/>
    <hyperlink ref="D61" r:id="rId108" display="https://twitter.com/RosLehtinen"/>
    <hyperlink ref="D60" r:id="rId109" display="http://www.fredericawilsonforcongress.com/"/>
    <hyperlink ref="D59" r:id="rId110" display="http://www.debbiewassermanschultz.com/"/>
    <hyperlink ref="D58" r:id="rId111" display="http://www.loisfrankelforcongress.com/"/>
    <hyperlink ref="D55" r:id="rId112" display="http://www.aprilfreeman.com/"/>
    <hyperlink ref="D57" r:id="rId113" display="http://www.castorforcongress.com/"/>
    <hyperlink ref="D54" r:id="rId114" display="http://www.carolplattforcongress.com/"/>
    <hyperlink ref="D53" r:id="rId115" display="http://gloforcongress.org/"/>
    <hyperlink ref="D56" r:id="rId116" display="http://www.corrineforcongress.com/"/>
    <hyperlink ref="D52" r:id="rId117" display="http://wheelerforflorida3.com/"/>
    <hyperlink ref="D51" r:id="rId118" display="https://www.gwengraham.com/"/>
    <hyperlink ref="D50" r:id="rId119" display="http://www.roseizzoforcongress.com/"/>
    <hyperlink ref="D49" r:id="rId120" display="http://elizabethesty.com/"/>
    <hyperlink ref="D48" r:id="rId121" display="http://www.rosadelauro.com/"/>
    <hyperlink ref="D47" r:id="rId122" display="http://www.loriforcongress2014.com/"/>
    <hyperlink ref="D46" r:id="rId123" display="http://www.degette.com/"/>
    <hyperlink ref="D41" r:id="rId124" display="http://www.susandavisforcongress.com/"/>
    <hyperlink ref="D25" r:id="rId125" display="http://www.drsuesavary.com/"/>
    <hyperlink ref="D40" r:id="rId126" display="http://www.loretta.org/node"/>
    <hyperlink ref="D45" r:id="rId127" display="http://mimiwalters.com/"/>
    <hyperlink ref="D42" r:id="rId128" display="http://janicehahn.com/"/>
    <hyperlink ref="D39" r:id="rId129" display="https://www.facebook.com/MaxineWaters"/>
    <hyperlink ref="D38" r:id="rId130" display="http://www.lucilleforcongress.org/"/>
    <hyperlink ref="D37" r:id="rId131" display="http://voteforlinda.com/"/>
    <hyperlink ref="D36" r:id="rId132" display="http://www.karenbass.com/index.php"/>
    <hyperlink ref="D44" r:id="rId133" display="http://www.christinagagnier.com/"/>
    <hyperlink ref="D43" r:id="rId134" display="http://www.normatorres.com/"/>
    <hyperlink ref="D24" r:id="rId135" display="https://www.facebook.com/AdrienneEdwardsforCongress"/>
    <hyperlink ref="D35" r:id="rId136" display="http://www.napolitanoforcongress.com/"/>
    <hyperlink ref="D34" r:id="rId137" display="http://www.judychu.org/"/>
    <hyperlink ref="D33" r:id="rId138" display="http://juliabrownley.com/"/>
    <hyperlink ref="D32" r:id="rId139" display="http://www.cappsforcongress.com/"/>
    <hyperlink ref="D22" r:id="rId140" display="http://amandarenteria.com/"/>
    <hyperlink ref="D31" r:id="rId141" display="http://www.lofgrenforcongress.com/"/>
    <hyperlink ref="D30" r:id="rId142" display="http://www.annaeshoo4congress.com/splash2014/Welcome 2.html"/>
    <hyperlink ref="D29" r:id="rId143" display="http://jackieforcongress.com/"/>
    <hyperlink ref="D28" r:id="rId144" display="http://www.barbaraleeforcongress.org/"/>
    <hyperlink ref="D27" r:id="rId145" display="https://www.facebook.com/NancyPelosi"/>
    <hyperlink ref="D26" r:id="rId146" display="http://www.matsuiforcongress.com/"/>
    <hyperlink ref="D21" r:id="rId147" display="http://heidihallforcongress.com/"/>
    <hyperlink ref="D18" r:id="rId148" display="http://www.wendyrogers.org/"/>
    <hyperlink ref="D20" r:id="rId149" display="http://kyrstensinema.com/"/>
    <hyperlink ref="D17" r:id="rId150" display="http://saucedomercer.com/"/>
    <hyperlink ref="D16" r:id="rId151" display="http://mcsallyforcongress.com/"/>
    <hyperlink ref="D19" r:id="rId152" display="http://www.kirkpatrickforarizona.com/"/>
    <hyperlink ref="D15" r:id="rId153" display="http://www.sewellforcongress.com/"/>
    <hyperlink ref="D14" r:id="rId154" display="http://www.martharoby.com/"/>
  </hyperlinks>
  <pageMargins left="0.7" right="0.7" top="0.75" bottom="0.75" header="0.3" footer="0.3"/>
  <pageSetup orientation="portrait" r:id="rId15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A2" sqref="A2"/>
    </sheetView>
  </sheetViews>
  <sheetFormatPr defaultRowHeight="15" x14ac:dyDescent="0.25"/>
  <cols>
    <col min="7" max="7" width="9.7109375" bestFit="1" customWidth="1"/>
    <col min="8" max="8" width="18.28515625" customWidth="1"/>
    <col min="9" max="9" width="9.140625" customWidth="1"/>
  </cols>
  <sheetData>
    <row r="1" spans="1:18" s="3" customFormat="1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565</v>
      </c>
      <c r="F1" s="3" t="s">
        <v>567</v>
      </c>
      <c r="G1" s="3" t="s">
        <v>566</v>
      </c>
      <c r="H1" s="2" t="s">
        <v>564</v>
      </c>
    </row>
    <row r="2" spans="1:18" s="3" customFormat="1" ht="45" customHeight="1" x14ac:dyDescent="0.25">
      <c r="A2" s="3" t="s">
        <v>181</v>
      </c>
      <c r="B2" s="3" t="s">
        <v>127</v>
      </c>
      <c r="C2" s="3" t="s">
        <v>4</v>
      </c>
      <c r="D2" s="3" t="s">
        <v>183</v>
      </c>
      <c r="E2" s="3" t="s">
        <v>28</v>
      </c>
      <c r="F2" s="3" t="s">
        <v>8</v>
      </c>
      <c r="G2" s="4">
        <v>41881</v>
      </c>
      <c r="R2" s="5"/>
    </row>
    <row r="3" spans="1:18" s="3" customFormat="1" ht="60" x14ac:dyDescent="0.25">
      <c r="A3" s="3" t="s">
        <v>126</v>
      </c>
      <c r="B3" s="3" t="s">
        <v>127</v>
      </c>
      <c r="C3" s="3" t="s">
        <v>4</v>
      </c>
      <c r="D3" s="3" t="s">
        <v>128</v>
      </c>
      <c r="E3" s="3" t="s">
        <v>7</v>
      </c>
      <c r="F3" s="3" t="s">
        <v>8</v>
      </c>
      <c r="G3" s="4">
        <v>41730</v>
      </c>
      <c r="R3" s="5"/>
    </row>
    <row r="4" spans="1:18" s="3" customFormat="1" ht="60" x14ac:dyDescent="0.25">
      <c r="A4" s="3" t="s">
        <v>181</v>
      </c>
      <c r="B4" s="3" t="s">
        <v>127</v>
      </c>
      <c r="C4" s="3" t="s">
        <v>4</v>
      </c>
      <c r="D4" s="3" t="s">
        <v>182</v>
      </c>
      <c r="E4" s="3" t="s">
        <v>7</v>
      </c>
      <c r="F4" s="3" t="s">
        <v>8</v>
      </c>
      <c r="G4" s="4">
        <v>41881</v>
      </c>
      <c r="R4" s="5"/>
    </row>
    <row r="5" spans="1:18" s="3" customFormat="1" ht="15" customHeight="1" x14ac:dyDescent="0.25">
      <c r="A5" s="3" t="s">
        <v>525</v>
      </c>
      <c r="B5" s="3" t="s">
        <v>127</v>
      </c>
      <c r="C5" s="3" t="s">
        <v>4</v>
      </c>
      <c r="D5" s="3" t="s">
        <v>527</v>
      </c>
      <c r="E5" s="3" t="s">
        <v>11</v>
      </c>
      <c r="F5" s="3" t="s">
        <v>8</v>
      </c>
      <c r="G5" s="4">
        <v>41853</v>
      </c>
      <c r="R5" s="5"/>
    </row>
  </sheetData>
  <autoFilter ref="A1:H1"/>
  <hyperlinks>
    <hyperlink ref="D4" r:id="rId1" display="https://www.facebook.com/madeleine.bordallo"/>
    <hyperlink ref="D3" r:id="rId2" display="http://www.nortonforcongress.org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E4" sqref="E4"/>
    </sheetView>
  </sheetViews>
  <sheetFormatPr defaultRowHeight="15" x14ac:dyDescent="0.25"/>
  <cols>
    <col min="3" max="3" width="21.28515625" style="5" customWidth="1"/>
    <col min="6" max="6" width="9.7109375" bestFit="1" customWidth="1"/>
  </cols>
  <sheetData>
    <row r="1" spans="1:7" s="3" customFormat="1" ht="30" x14ac:dyDescent="0.25">
      <c r="A1" s="3" t="s">
        <v>0</v>
      </c>
      <c r="B1" s="3" t="s">
        <v>1</v>
      </c>
      <c r="C1" s="3" t="s">
        <v>3</v>
      </c>
      <c r="D1" s="3" t="s">
        <v>565</v>
      </c>
      <c r="E1" s="3" t="s">
        <v>567</v>
      </c>
      <c r="F1" s="3" t="s">
        <v>566</v>
      </c>
      <c r="G1" s="5" t="s">
        <v>564</v>
      </c>
    </row>
    <row r="2" spans="1:7" s="3" customFormat="1" x14ac:dyDescent="0.25">
      <c r="A2" s="3" t="s">
        <v>154</v>
      </c>
      <c r="B2" s="3" t="s">
        <v>172</v>
      </c>
      <c r="C2" s="5" t="s">
        <v>174</v>
      </c>
      <c r="D2" s="3" t="s">
        <v>11</v>
      </c>
      <c r="E2" s="3" t="s">
        <v>17</v>
      </c>
      <c r="F2" s="4">
        <v>41779</v>
      </c>
    </row>
    <row r="3" spans="1:7" s="3" customFormat="1" ht="15" customHeight="1" x14ac:dyDescent="0.25">
      <c r="A3" s="3" t="s">
        <v>154</v>
      </c>
      <c r="B3" s="3" t="s">
        <v>172</v>
      </c>
      <c r="C3" s="5" t="s">
        <v>175</v>
      </c>
      <c r="D3" s="3" t="s">
        <v>11</v>
      </c>
      <c r="E3" s="3" t="s">
        <v>17</v>
      </c>
      <c r="F3" s="4">
        <v>41779</v>
      </c>
    </row>
    <row r="4" spans="1:7" s="3" customFormat="1" ht="45" customHeight="1" x14ac:dyDescent="0.25">
      <c r="A4" s="3" t="s">
        <v>184</v>
      </c>
      <c r="B4" s="3" t="s">
        <v>172</v>
      </c>
      <c r="C4" s="5" t="s">
        <v>186</v>
      </c>
      <c r="D4" s="3" t="s">
        <v>16</v>
      </c>
      <c r="E4" s="3" t="s">
        <v>17</v>
      </c>
      <c r="F4" s="4">
        <v>41860</v>
      </c>
    </row>
    <row r="5" spans="1:7" s="3" customFormat="1" x14ac:dyDescent="0.25">
      <c r="A5" s="3" t="s">
        <v>252</v>
      </c>
      <c r="B5" s="3" t="s">
        <v>172</v>
      </c>
      <c r="C5" s="5" t="s">
        <v>254</v>
      </c>
      <c r="D5" s="3" t="s">
        <v>16</v>
      </c>
      <c r="E5" s="3" t="s">
        <v>17</v>
      </c>
      <c r="F5" s="4">
        <v>41779</v>
      </c>
    </row>
    <row r="6" spans="1:7" s="3" customFormat="1" x14ac:dyDescent="0.25">
      <c r="A6" s="3" t="s">
        <v>256</v>
      </c>
      <c r="B6" s="3" t="s">
        <v>172</v>
      </c>
      <c r="C6" s="5" t="s">
        <v>257</v>
      </c>
      <c r="D6" s="3" t="s">
        <v>7</v>
      </c>
      <c r="E6" s="3" t="s">
        <v>258</v>
      </c>
      <c r="F6" s="4">
        <v>41947</v>
      </c>
    </row>
    <row r="7" spans="1:7" s="3" customFormat="1" x14ac:dyDescent="0.25">
      <c r="A7" s="3" t="s">
        <v>303</v>
      </c>
      <c r="B7" s="3" t="s">
        <v>172</v>
      </c>
      <c r="C7" s="5" t="s">
        <v>310</v>
      </c>
      <c r="D7" s="3" t="s">
        <v>16</v>
      </c>
      <c r="E7" s="3" t="s">
        <v>17</v>
      </c>
      <c r="F7" s="4">
        <v>41863</v>
      </c>
    </row>
    <row r="8" spans="1:7" s="3" customFormat="1" x14ac:dyDescent="0.25">
      <c r="A8" s="3" t="s">
        <v>324</v>
      </c>
      <c r="B8" s="3" t="s">
        <v>172</v>
      </c>
      <c r="C8" s="5" t="s">
        <v>326</v>
      </c>
      <c r="D8" s="3" t="s">
        <v>11</v>
      </c>
      <c r="E8" s="3" t="s">
        <v>17</v>
      </c>
      <c r="F8" s="4">
        <v>41793</v>
      </c>
    </row>
    <row r="9" spans="1:7" s="3" customFormat="1" ht="15" customHeight="1" x14ac:dyDescent="0.25">
      <c r="A9" s="3" t="s">
        <v>390</v>
      </c>
      <c r="B9" s="3" t="s">
        <v>172</v>
      </c>
      <c r="C9" s="5" t="s">
        <v>392</v>
      </c>
      <c r="D9" s="3" t="s">
        <v>28</v>
      </c>
      <c r="E9" s="3" t="s">
        <v>17</v>
      </c>
      <c r="F9" s="4">
        <v>41765</v>
      </c>
    </row>
    <row r="10" spans="1:7" s="3" customFormat="1" ht="45" customHeight="1" x14ac:dyDescent="0.25">
      <c r="A10" s="3" t="s">
        <v>416</v>
      </c>
      <c r="B10" s="3" t="s">
        <v>172</v>
      </c>
      <c r="C10" s="5" t="s">
        <v>424</v>
      </c>
      <c r="D10" s="3" t="s">
        <v>11</v>
      </c>
      <c r="E10" s="3" t="s">
        <v>17</v>
      </c>
      <c r="F10" s="4">
        <v>41814</v>
      </c>
    </row>
    <row r="11" spans="1:7" s="3" customFormat="1" x14ac:dyDescent="0.25">
      <c r="A11" s="3" t="s">
        <v>416</v>
      </c>
      <c r="B11" s="3" t="s">
        <v>172</v>
      </c>
      <c r="C11" s="5" t="s">
        <v>425</v>
      </c>
      <c r="D11" s="3" t="s">
        <v>11</v>
      </c>
      <c r="E11" s="3" t="s">
        <v>17</v>
      </c>
      <c r="F11" s="4">
        <v>41814</v>
      </c>
    </row>
    <row r="12" spans="1:7" s="3" customFormat="1" x14ac:dyDescent="0.25">
      <c r="A12" s="3" t="s">
        <v>428</v>
      </c>
      <c r="B12" s="3" t="s">
        <v>172</v>
      </c>
      <c r="C12" s="5" t="s">
        <v>430</v>
      </c>
      <c r="D12" s="3" t="s">
        <v>28</v>
      </c>
      <c r="E12" s="3" t="s">
        <v>17</v>
      </c>
      <c r="F12" s="4">
        <v>41779</v>
      </c>
    </row>
    <row r="13" spans="1:7" s="3" customFormat="1" ht="15" customHeight="1" x14ac:dyDescent="0.25">
      <c r="A13" s="3" t="s">
        <v>455</v>
      </c>
      <c r="B13" s="3" t="s">
        <v>172</v>
      </c>
      <c r="C13" s="5" t="s">
        <v>466</v>
      </c>
      <c r="D13" s="3" t="s">
        <v>16</v>
      </c>
      <c r="E13" s="3" t="s">
        <v>17</v>
      </c>
      <c r="F13" s="4">
        <v>41800</v>
      </c>
    </row>
    <row r="14" spans="1:7" s="3" customFormat="1" ht="45" customHeight="1" x14ac:dyDescent="0.25">
      <c r="A14" s="3" t="s">
        <v>471</v>
      </c>
      <c r="B14" s="3" t="s">
        <v>172</v>
      </c>
      <c r="C14" s="5" t="s">
        <v>478</v>
      </c>
      <c r="D14" s="3" t="s">
        <v>11</v>
      </c>
      <c r="E14" s="3" t="s">
        <v>17</v>
      </c>
      <c r="F14" s="4">
        <v>41793</v>
      </c>
    </row>
    <row r="15" spans="1:7" s="3" customFormat="1" x14ac:dyDescent="0.25">
      <c r="A15" s="3" t="s">
        <v>481</v>
      </c>
      <c r="B15" s="3" t="s">
        <v>172</v>
      </c>
      <c r="C15" s="5" t="s">
        <v>482</v>
      </c>
      <c r="D15" s="3" t="s">
        <v>16</v>
      </c>
      <c r="E15" s="3" t="s">
        <v>17</v>
      </c>
      <c r="F15" s="4">
        <v>41858</v>
      </c>
    </row>
    <row r="16" spans="1:7" s="3" customFormat="1" x14ac:dyDescent="0.25">
      <c r="A16" s="3" t="s">
        <v>488</v>
      </c>
      <c r="B16" s="3" t="s">
        <v>172</v>
      </c>
      <c r="C16" s="5" t="s">
        <v>497</v>
      </c>
      <c r="D16" s="3" t="s">
        <v>16</v>
      </c>
      <c r="E16" s="3" t="s">
        <v>491</v>
      </c>
      <c r="F16" s="4">
        <v>41702</v>
      </c>
    </row>
    <row r="17" spans="1:6" s="3" customFormat="1" x14ac:dyDescent="0.25">
      <c r="A17" s="3" t="s">
        <v>488</v>
      </c>
      <c r="B17" s="3" t="s">
        <v>172</v>
      </c>
      <c r="C17" s="5" t="s">
        <v>498</v>
      </c>
      <c r="D17" s="3" t="s">
        <v>28</v>
      </c>
      <c r="E17" s="3" t="s">
        <v>491</v>
      </c>
      <c r="F17" s="4">
        <v>41786</v>
      </c>
    </row>
    <row r="18" spans="1:6" s="3" customFormat="1" x14ac:dyDescent="0.25">
      <c r="A18" s="3" t="s">
        <v>488</v>
      </c>
      <c r="B18" s="3" t="s">
        <v>172</v>
      </c>
      <c r="C18" s="5" t="s">
        <v>499</v>
      </c>
      <c r="D18" s="3" t="s">
        <v>28</v>
      </c>
      <c r="E18" s="3" t="s">
        <v>491</v>
      </c>
      <c r="F18" s="4">
        <v>41702</v>
      </c>
    </row>
    <row r="19" spans="1:6" s="3" customFormat="1" x14ac:dyDescent="0.25">
      <c r="A19" s="3" t="s">
        <v>252</v>
      </c>
      <c r="B19" s="3" t="s">
        <v>172</v>
      </c>
      <c r="C19" s="5" t="s">
        <v>253</v>
      </c>
      <c r="D19" s="3" t="s">
        <v>28</v>
      </c>
      <c r="E19" s="3" t="s">
        <v>8</v>
      </c>
      <c r="F19" s="4">
        <v>41779</v>
      </c>
    </row>
    <row r="20" spans="1:6" s="3" customFormat="1" ht="15" customHeight="1" x14ac:dyDescent="0.25">
      <c r="A20" s="3" t="s">
        <v>262</v>
      </c>
      <c r="B20" s="3" t="s">
        <v>172</v>
      </c>
      <c r="C20" s="5" t="s">
        <v>264</v>
      </c>
      <c r="D20" s="3" t="s">
        <v>28</v>
      </c>
      <c r="E20" s="3" t="s">
        <v>8</v>
      </c>
      <c r="F20" s="4">
        <v>41800</v>
      </c>
    </row>
    <row r="21" spans="1:6" s="3" customFormat="1" x14ac:dyDescent="0.25">
      <c r="A21" s="3" t="s">
        <v>428</v>
      </c>
      <c r="B21" s="3" t="s">
        <v>172</v>
      </c>
      <c r="C21" s="5" t="s">
        <v>431</v>
      </c>
      <c r="D21" s="3" t="s">
        <v>28</v>
      </c>
      <c r="E21" s="3" t="s">
        <v>8</v>
      </c>
      <c r="F21" s="4">
        <v>41779</v>
      </c>
    </row>
    <row r="22" spans="1:6" s="3" customFormat="1" ht="45" customHeight="1" x14ac:dyDescent="0.25">
      <c r="A22" s="3" t="s">
        <v>455</v>
      </c>
      <c r="B22" s="3" t="s">
        <v>172</v>
      </c>
      <c r="C22" s="5" t="s">
        <v>467</v>
      </c>
      <c r="D22" s="3" t="s">
        <v>28</v>
      </c>
      <c r="E22" s="3" t="s">
        <v>8</v>
      </c>
      <c r="F22" s="4">
        <v>41800</v>
      </c>
    </row>
    <row r="23" spans="1:6" s="3" customFormat="1" ht="45" customHeight="1" x14ac:dyDescent="0.25">
      <c r="A23" s="3" t="s">
        <v>262</v>
      </c>
      <c r="B23" s="3" t="s">
        <v>172</v>
      </c>
      <c r="C23" s="5" t="s">
        <v>263</v>
      </c>
      <c r="D23" s="3" t="s">
        <v>7</v>
      </c>
      <c r="E23" s="3" t="s">
        <v>8</v>
      </c>
      <c r="F23" s="4">
        <v>41800</v>
      </c>
    </row>
    <row r="24" spans="1:6" s="3" customFormat="1" x14ac:dyDescent="0.25">
      <c r="A24" s="3" t="s">
        <v>390</v>
      </c>
      <c r="B24" s="3" t="s">
        <v>172</v>
      </c>
      <c r="C24" s="5" t="s">
        <v>391</v>
      </c>
      <c r="D24" s="3" t="s">
        <v>7</v>
      </c>
      <c r="E24" s="3" t="s">
        <v>8</v>
      </c>
      <c r="F24" s="4">
        <v>41765</v>
      </c>
    </row>
    <row r="25" spans="1:6" s="3" customFormat="1" ht="19.5" customHeight="1" x14ac:dyDescent="0.25">
      <c r="A25" s="3" t="s">
        <v>345</v>
      </c>
      <c r="B25" s="3" t="s">
        <v>172</v>
      </c>
      <c r="C25" s="5" t="s">
        <v>348</v>
      </c>
      <c r="D25" s="3" t="s">
        <v>7</v>
      </c>
      <c r="E25" s="3" t="s">
        <v>8</v>
      </c>
      <c r="F25" s="4">
        <v>41891</v>
      </c>
    </row>
    <row r="26" spans="1:6" s="3" customFormat="1" ht="45" customHeight="1" x14ac:dyDescent="0.25">
      <c r="A26" s="3" t="s">
        <v>154</v>
      </c>
      <c r="B26" s="3" t="s">
        <v>172</v>
      </c>
      <c r="C26" s="5" t="s">
        <v>173</v>
      </c>
      <c r="D26" s="3" t="s">
        <v>11</v>
      </c>
      <c r="E26" s="3" t="s">
        <v>8</v>
      </c>
      <c r="F26" s="4">
        <v>41779</v>
      </c>
    </row>
    <row r="27" spans="1:6" s="3" customFormat="1" ht="19.5" customHeight="1" x14ac:dyDescent="0.25">
      <c r="A27" s="3" t="s">
        <v>199</v>
      </c>
      <c r="B27" s="3" t="s">
        <v>172</v>
      </c>
      <c r="C27" s="5" t="s">
        <v>205</v>
      </c>
      <c r="D27" s="3" t="s">
        <v>11</v>
      </c>
      <c r="E27" s="3" t="s">
        <v>8</v>
      </c>
      <c r="F27" s="4">
        <v>41793</v>
      </c>
    </row>
    <row r="28" spans="1:6" s="3" customFormat="1" ht="45" customHeight="1" x14ac:dyDescent="0.25">
      <c r="A28" s="3" t="s">
        <v>292</v>
      </c>
      <c r="B28" s="3" t="s">
        <v>172</v>
      </c>
      <c r="C28" s="5" t="s">
        <v>295</v>
      </c>
      <c r="D28" s="3" t="s">
        <v>11</v>
      </c>
      <c r="E28" s="3" t="s">
        <v>8</v>
      </c>
      <c r="F28" s="4">
        <v>41856</v>
      </c>
    </row>
    <row r="29" spans="1:6" s="3" customFormat="1" ht="45" customHeight="1" x14ac:dyDescent="0.25">
      <c r="A29" s="3" t="s">
        <v>324</v>
      </c>
      <c r="B29" s="3" t="s">
        <v>172</v>
      </c>
      <c r="C29" s="5" t="s">
        <v>325</v>
      </c>
      <c r="D29" s="3" t="s">
        <v>11</v>
      </c>
      <c r="E29" s="3" t="s">
        <v>8</v>
      </c>
      <c r="F29" s="4">
        <v>41793</v>
      </c>
    </row>
    <row r="30" spans="1:6" s="3" customFormat="1" x14ac:dyDescent="0.25">
      <c r="A30" s="3" t="s">
        <v>416</v>
      </c>
      <c r="B30" s="3" t="s">
        <v>172</v>
      </c>
      <c r="C30" s="5" t="s">
        <v>423</v>
      </c>
      <c r="D30" s="3" t="s">
        <v>11</v>
      </c>
      <c r="E30" s="3" t="s">
        <v>8</v>
      </c>
      <c r="F30" s="4">
        <v>41877</v>
      </c>
    </row>
    <row r="31" spans="1:6" s="3" customFormat="1" ht="19.5" customHeight="1" x14ac:dyDescent="0.25">
      <c r="A31" s="3" t="s">
        <v>528</v>
      </c>
      <c r="B31" s="3" t="s">
        <v>172</v>
      </c>
      <c r="C31" s="5" t="s">
        <v>534</v>
      </c>
      <c r="D31" s="3" t="s">
        <v>11</v>
      </c>
      <c r="E31" s="3" t="s">
        <v>8</v>
      </c>
      <c r="F31" s="4">
        <v>41772</v>
      </c>
    </row>
    <row r="32" spans="1:6" s="3" customFormat="1" ht="45" customHeight="1" x14ac:dyDescent="0.25">
      <c r="A32" s="3" t="s">
        <v>528</v>
      </c>
      <c r="B32" s="3" t="s">
        <v>172</v>
      </c>
      <c r="C32" s="5" t="s">
        <v>535</v>
      </c>
      <c r="D32" s="3" t="s">
        <v>11</v>
      </c>
      <c r="E32" s="3" t="s">
        <v>8</v>
      </c>
      <c r="F32" s="4">
        <v>41772</v>
      </c>
    </row>
  </sheetData>
  <autoFilter ref="A1:G1"/>
  <hyperlinks>
    <hyperlink ref="C32" r:id="rId1" display="http://www.capitoforsenate.com/"/>
    <hyperlink ref="C31" r:id="rId2" display="http://www.natalietennant.com/"/>
    <hyperlink ref="C18" r:id="rId3" display="https://www.facebook.com/maxeyscherrforussenate"/>
    <hyperlink ref="C17" r:id="rId4" display="https://twitter.com/KeshaRogersTX22"/>
    <hyperlink ref="C15" r:id="rId5" display="https://brendalenard.nationbuilder.com/"/>
    <hyperlink ref="C14" r:id="rId6" display="http://www.bosworthforsenate.com/"/>
    <hyperlink ref="C22" r:id="rId7" display="http://joycedickersonsc.com/"/>
    <hyperlink ref="C21" r:id="rId8" display="http://www.monicafororegon.com/"/>
    <hyperlink ref="C10" r:id="rId9" display="http://djeanmcbride-samuels.vpweb.com/"/>
    <hyperlink ref="C30" r:id="rId10" display="http://www.cj4ok.com/"/>
    <hyperlink ref="C9" r:id="rId11" display="http://www.heathergrantnc.com/"/>
    <hyperlink ref="C24" r:id="rId12" display="http://www.kayhagan.com/"/>
    <hyperlink ref="C25" r:id="rId13" display="http://www.jeanneshaheen.org/"/>
    <hyperlink ref="C28" r:id="rId14" display="http://www.terrilynnland.com/"/>
    <hyperlink ref="C20" r:id="rId15" display="http://bellowsforsenate.com/"/>
    <hyperlink ref="C23" r:id="rId16" display="http://www.susancollins.com/"/>
    <hyperlink ref="C6" r:id="rId17" display="http://www.marylandrieu.com/home"/>
    <hyperlink ref="C5" r:id="rId18" display="http://www.kentuckyisnotforsale.com/"/>
    <hyperlink ref="C19" r:id="rId19" display="http://alisonforkentucky.com/"/>
    <hyperlink ref="C27" r:id="rId20" display="http://www.joniforiowa.com/"/>
    <hyperlink ref="C4" r:id="rId21" display="http://hanabusaforhawaii.com/"/>
    <hyperlink ref="C2" r:id="rId22" display="http://www.steenmilesussenate.com/"/>
    <hyperlink ref="C26" r:id="rId23" display="http://www.michellenunn.com/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H23" sqref="H23"/>
    </sheetView>
  </sheetViews>
  <sheetFormatPr defaultRowHeight="15" x14ac:dyDescent="0.25"/>
  <cols>
    <col min="3" max="3" width="19.5703125" customWidth="1"/>
    <col min="6" max="6" width="9.7109375" bestFit="1" customWidth="1"/>
  </cols>
  <sheetData>
    <row r="1" spans="1:7" s="1" customFormat="1" ht="30" x14ac:dyDescent="0.25">
      <c r="A1" s="1" t="s">
        <v>0</v>
      </c>
      <c r="B1" s="1" t="s">
        <v>1</v>
      </c>
      <c r="C1" s="1" t="s">
        <v>3</v>
      </c>
      <c r="D1" s="1" t="s">
        <v>565</v>
      </c>
      <c r="E1" s="1" t="s">
        <v>567</v>
      </c>
      <c r="F1" s="1" t="s">
        <v>566</v>
      </c>
      <c r="G1" s="1" t="s">
        <v>564</v>
      </c>
    </row>
    <row r="2" spans="1:7" x14ac:dyDescent="0.25">
      <c r="A2" t="s">
        <v>363</v>
      </c>
      <c r="B2" t="s">
        <v>369</v>
      </c>
      <c r="C2" t="s">
        <v>370</v>
      </c>
      <c r="D2" t="s">
        <v>11</v>
      </c>
      <c r="E2" t="s">
        <v>8</v>
      </c>
      <c r="F2" s="6">
        <v>41793</v>
      </c>
    </row>
    <row r="3" spans="1:7" x14ac:dyDescent="0.25">
      <c r="A3" t="s">
        <v>279</v>
      </c>
      <c r="B3" t="s">
        <v>283</v>
      </c>
      <c r="C3" t="s">
        <v>284</v>
      </c>
      <c r="D3" t="s">
        <v>11</v>
      </c>
      <c r="E3" t="s">
        <v>8</v>
      </c>
      <c r="F3" s="6">
        <v>41891</v>
      </c>
    </row>
    <row r="4" spans="1:7" x14ac:dyDescent="0.25">
      <c r="A4" t="s">
        <v>22</v>
      </c>
      <c r="B4" t="s">
        <v>26</v>
      </c>
      <c r="C4" t="s">
        <v>27</v>
      </c>
      <c r="D4" t="s">
        <v>28</v>
      </c>
      <c r="E4" t="s">
        <v>8</v>
      </c>
      <c r="F4" s="6">
        <v>41877</v>
      </c>
    </row>
    <row r="5" spans="1:7" ht="19.5" customHeight="1" x14ac:dyDescent="0.25">
      <c r="A5" t="s">
        <v>42</v>
      </c>
      <c r="B5" t="s">
        <v>26</v>
      </c>
      <c r="C5" t="s">
        <v>46</v>
      </c>
      <c r="D5" t="s">
        <v>11</v>
      </c>
      <c r="E5" t="s">
        <v>8</v>
      </c>
      <c r="F5" s="6" t="s">
        <v>47</v>
      </c>
    </row>
    <row r="6" spans="1:7" x14ac:dyDescent="0.25">
      <c r="A6" t="s">
        <v>42</v>
      </c>
      <c r="B6" t="s">
        <v>26</v>
      </c>
      <c r="C6" t="s">
        <v>48</v>
      </c>
      <c r="D6" t="s">
        <v>11</v>
      </c>
      <c r="E6" t="s">
        <v>49</v>
      </c>
      <c r="F6" s="6">
        <v>41779</v>
      </c>
    </row>
    <row r="7" spans="1:7" x14ac:dyDescent="0.25">
      <c r="A7" t="s">
        <v>55</v>
      </c>
      <c r="B7" t="s">
        <v>26</v>
      </c>
      <c r="C7" t="s">
        <v>57</v>
      </c>
      <c r="D7" t="s">
        <v>7</v>
      </c>
      <c r="E7" t="s">
        <v>8</v>
      </c>
      <c r="F7" s="6">
        <v>41793</v>
      </c>
    </row>
    <row r="8" spans="1:7" ht="60" customHeight="1" x14ac:dyDescent="0.25">
      <c r="A8" t="s">
        <v>108</v>
      </c>
      <c r="B8" t="s">
        <v>26</v>
      </c>
      <c r="C8" t="s">
        <v>111</v>
      </c>
      <c r="D8" t="s">
        <v>11</v>
      </c>
      <c r="E8" t="s">
        <v>8</v>
      </c>
      <c r="F8" s="6">
        <v>41814</v>
      </c>
    </row>
    <row r="9" spans="1:7" ht="15" customHeight="1" x14ac:dyDescent="0.25">
      <c r="A9" t="s">
        <v>133</v>
      </c>
      <c r="B9" t="s">
        <v>26</v>
      </c>
      <c r="C9" t="s">
        <v>138</v>
      </c>
      <c r="D9" t="s">
        <v>7</v>
      </c>
      <c r="E9" t="s">
        <v>8</v>
      </c>
      <c r="F9" s="6">
        <v>41877</v>
      </c>
    </row>
    <row r="10" spans="1:7" ht="30" customHeight="1" x14ac:dyDescent="0.25">
      <c r="A10" t="s">
        <v>210</v>
      </c>
      <c r="B10" t="s">
        <v>26</v>
      </c>
      <c r="C10" t="s">
        <v>215</v>
      </c>
      <c r="D10" t="s">
        <v>7</v>
      </c>
      <c r="E10" t="s">
        <v>8</v>
      </c>
      <c r="F10" s="6">
        <v>41716</v>
      </c>
    </row>
    <row r="11" spans="1:7" x14ac:dyDescent="0.25">
      <c r="A11" t="s">
        <v>267</v>
      </c>
      <c r="B11" t="s">
        <v>26</v>
      </c>
      <c r="C11" t="s">
        <v>275</v>
      </c>
      <c r="D11" t="s">
        <v>11</v>
      </c>
      <c r="E11" t="s">
        <v>17</v>
      </c>
      <c r="F11" s="6">
        <v>41814</v>
      </c>
    </row>
    <row r="12" spans="1:7" x14ac:dyDescent="0.25">
      <c r="A12" t="s">
        <v>303</v>
      </c>
      <c r="B12" t="s">
        <v>26</v>
      </c>
      <c r="C12" t="s">
        <v>307</v>
      </c>
      <c r="D12" t="s">
        <v>7</v>
      </c>
      <c r="E12" t="s">
        <v>8</v>
      </c>
      <c r="F12" s="6">
        <v>41863</v>
      </c>
    </row>
    <row r="13" spans="1:7" ht="45" customHeight="1" x14ac:dyDescent="0.25">
      <c r="A13" t="s">
        <v>303</v>
      </c>
      <c r="B13" t="s">
        <v>26</v>
      </c>
      <c r="C13" t="s">
        <v>308</v>
      </c>
      <c r="D13" t="s">
        <v>28</v>
      </c>
      <c r="E13" t="s">
        <v>17</v>
      </c>
      <c r="F13" s="6">
        <v>41863</v>
      </c>
    </row>
    <row r="14" spans="1:7" x14ac:dyDescent="0.25">
      <c r="A14" t="s">
        <v>328</v>
      </c>
      <c r="B14" t="s">
        <v>26</v>
      </c>
      <c r="C14" t="s">
        <v>330</v>
      </c>
      <c r="D14" t="s">
        <v>11</v>
      </c>
      <c r="E14" t="s">
        <v>8</v>
      </c>
      <c r="F14" s="6">
        <v>41772</v>
      </c>
    </row>
    <row r="15" spans="1:7" x14ac:dyDescent="0.25">
      <c r="A15" t="s">
        <v>401</v>
      </c>
      <c r="B15" t="s">
        <v>26</v>
      </c>
      <c r="C15" t="s">
        <v>403</v>
      </c>
      <c r="D15" t="s">
        <v>28</v>
      </c>
      <c r="E15" t="s">
        <v>8</v>
      </c>
      <c r="F15" s="6">
        <v>41800</v>
      </c>
    </row>
    <row r="16" spans="1:7" ht="45" customHeight="1" x14ac:dyDescent="0.25">
      <c r="A16" t="s">
        <v>538</v>
      </c>
      <c r="B16" t="s">
        <v>26</v>
      </c>
      <c r="C16" t="s">
        <v>543</v>
      </c>
      <c r="D16" t="s">
        <v>11</v>
      </c>
      <c r="E16" t="s">
        <v>8</v>
      </c>
      <c r="F16" s="6">
        <v>41863</v>
      </c>
    </row>
  </sheetData>
  <autoFilter ref="A1:G16"/>
  <hyperlinks>
    <hyperlink ref="C16" r:id="rId1" display="http://www.happ4da.com/"/>
    <hyperlink ref="C15" r:id="rId2" display="http://kpforag.com/"/>
    <hyperlink ref="C2" r:id="rId3" display="http://www.riedelfornm.com/"/>
    <hyperlink ref="C14" r:id="rId4" display="http://janetstewart2014.com/"/>
    <hyperlink ref="C12" r:id="rId5" display="http://loriswanson.com/"/>
    <hyperlink ref="C3" r:id="rId6" display="http://www.maurahealey.com/"/>
    <hyperlink ref="C11" r:id="rId7" display="http://www.aishabraveboy.com/"/>
    <hyperlink ref="C10" r:id="rId8" display="http://lisamadigan.org/?no_splash=1"/>
    <hyperlink ref="C9" r:id="rId9" display="http://www.pambondi.com/Pam_Bondi/About.html"/>
    <hyperlink ref="C8" r:id="rId10" display="http://www.cynthiacoffmanforag.com/"/>
    <hyperlink ref="C7" r:id="rId11" display="http://kamalaharris.org/"/>
    <hyperlink ref="C5" r:id="rId12" display="http://www.leslierutledge.com/"/>
    <hyperlink ref="C4" r:id="rId13" display="http://www.feleciaforarizona.com/meet-feleci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5" x14ac:dyDescent="0.25"/>
  <cols>
    <col min="3" max="3" width="20.7109375" style="1" customWidth="1"/>
    <col min="6" max="6" width="9.7109375" style="6" bestFit="1" customWidth="1"/>
  </cols>
  <sheetData>
    <row r="1" spans="1:7" s="3" customFormat="1" ht="30" x14ac:dyDescent="0.25">
      <c r="A1" s="3" t="s">
        <v>0</v>
      </c>
      <c r="B1" s="3" t="s">
        <v>1</v>
      </c>
      <c r="C1" s="3" t="s">
        <v>3</v>
      </c>
      <c r="D1" s="3" t="s">
        <v>565</v>
      </c>
      <c r="E1" s="3" t="s">
        <v>567</v>
      </c>
      <c r="F1" s="4" t="s">
        <v>566</v>
      </c>
      <c r="G1" s="5" t="s">
        <v>564</v>
      </c>
    </row>
    <row r="2" spans="1:7" x14ac:dyDescent="0.25">
      <c r="A2" t="s">
        <v>22</v>
      </c>
      <c r="B2" t="s">
        <v>23</v>
      </c>
      <c r="C2" s="1" t="s">
        <v>24</v>
      </c>
      <c r="D2" t="s">
        <v>11</v>
      </c>
      <c r="E2" t="s">
        <v>17</v>
      </c>
      <c r="F2" s="6">
        <v>41877</v>
      </c>
    </row>
    <row r="3" spans="1:7" ht="60" customHeight="1" x14ac:dyDescent="0.25">
      <c r="A3" t="s">
        <v>42</v>
      </c>
      <c r="B3" t="s">
        <v>23</v>
      </c>
      <c r="C3" s="1" t="s">
        <v>43</v>
      </c>
      <c r="D3" t="s">
        <v>16</v>
      </c>
      <c r="E3" t="s">
        <v>17</v>
      </c>
      <c r="F3" s="6">
        <v>41779</v>
      </c>
    </row>
    <row r="4" spans="1:7" ht="30" x14ac:dyDescent="0.25">
      <c r="A4" t="s">
        <v>55</v>
      </c>
      <c r="B4" t="s">
        <v>23</v>
      </c>
      <c r="C4" s="1" t="s">
        <v>56</v>
      </c>
      <c r="D4" t="s">
        <v>28</v>
      </c>
      <c r="E4" t="s">
        <v>17</v>
      </c>
      <c r="F4" s="6">
        <v>41793</v>
      </c>
    </row>
    <row r="5" spans="1:7" x14ac:dyDescent="0.25">
      <c r="A5" t="s">
        <v>133</v>
      </c>
      <c r="B5" t="s">
        <v>23</v>
      </c>
      <c r="C5" s="1" t="s">
        <v>134</v>
      </c>
      <c r="D5" t="s">
        <v>28</v>
      </c>
      <c r="E5" t="s">
        <v>17</v>
      </c>
      <c r="F5" s="6">
        <v>41877</v>
      </c>
    </row>
    <row r="6" spans="1:7" ht="15" customHeight="1" x14ac:dyDescent="0.25">
      <c r="A6" t="s">
        <v>133</v>
      </c>
      <c r="B6" t="s">
        <v>23</v>
      </c>
      <c r="C6" s="1" t="s">
        <v>135</v>
      </c>
      <c r="D6" t="s">
        <v>16</v>
      </c>
      <c r="E6" t="s">
        <v>17</v>
      </c>
      <c r="F6" s="6">
        <v>41877</v>
      </c>
    </row>
    <row r="7" spans="1:7" ht="60" customHeight="1" x14ac:dyDescent="0.25">
      <c r="A7" t="s">
        <v>133</v>
      </c>
      <c r="B7" t="s">
        <v>23</v>
      </c>
      <c r="C7" s="1" t="s">
        <v>136</v>
      </c>
      <c r="D7" t="s">
        <v>16</v>
      </c>
      <c r="E7" t="s">
        <v>17</v>
      </c>
      <c r="F7" s="6">
        <v>41877</v>
      </c>
    </row>
    <row r="8" spans="1:7" ht="45" customHeight="1" x14ac:dyDescent="0.25">
      <c r="A8" t="s">
        <v>242</v>
      </c>
      <c r="B8" t="s">
        <v>23</v>
      </c>
      <c r="C8" s="1" t="s">
        <v>243</v>
      </c>
      <c r="D8" t="s">
        <v>16</v>
      </c>
      <c r="E8" t="s">
        <v>17</v>
      </c>
      <c r="F8" s="6">
        <v>41856</v>
      </c>
    </row>
    <row r="9" spans="1:7" x14ac:dyDescent="0.25">
      <c r="A9" t="s">
        <v>267</v>
      </c>
      <c r="B9" t="s">
        <v>23</v>
      </c>
      <c r="C9" s="1" t="s">
        <v>268</v>
      </c>
      <c r="D9" t="s">
        <v>11</v>
      </c>
      <c r="E9" t="s">
        <v>17</v>
      </c>
      <c r="F9" s="6">
        <v>41814</v>
      </c>
    </row>
    <row r="10" spans="1:7" x14ac:dyDescent="0.25">
      <c r="A10" t="s">
        <v>267</v>
      </c>
      <c r="B10" t="s">
        <v>23</v>
      </c>
      <c r="C10" s="1" t="s">
        <v>269</v>
      </c>
      <c r="D10" t="s">
        <v>11</v>
      </c>
      <c r="E10" t="s">
        <v>17</v>
      </c>
      <c r="F10" s="6">
        <v>41814</v>
      </c>
    </row>
    <row r="11" spans="1:7" ht="19.5" customHeight="1" x14ac:dyDescent="0.25">
      <c r="A11" t="s">
        <v>279</v>
      </c>
      <c r="B11" t="s">
        <v>23</v>
      </c>
      <c r="C11" s="1" t="s">
        <v>280</v>
      </c>
      <c r="D11" t="s">
        <v>11</v>
      </c>
      <c r="E11" t="s">
        <v>8</v>
      </c>
      <c r="F11" s="6">
        <v>41891</v>
      </c>
    </row>
    <row r="12" spans="1:7" x14ac:dyDescent="0.25">
      <c r="A12" t="s">
        <v>345</v>
      </c>
      <c r="B12" t="s">
        <v>23</v>
      </c>
      <c r="C12" s="1" t="s">
        <v>346</v>
      </c>
      <c r="D12" t="s">
        <v>7</v>
      </c>
      <c r="E12" t="s">
        <v>8</v>
      </c>
      <c r="F12" s="6">
        <v>41891</v>
      </c>
    </row>
    <row r="13" spans="1:7" ht="60" customHeight="1" x14ac:dyDescent="0.25">
      <c r="A13" t="s">
        <v>345</v>
      </c>
      <c r="B13" t="s">
        <v>23</v>
      </c>
      <c r="C13" s="1" t="s">
        <v>347</v>
      </c>
      <c r="D13" t="s">
        <v>16</v>
      </c>
      <c r="E13" t="s">
        <v>17</v>
      </c>
      <c r="F13" s="6">
        <v>41891</v>
      </c>
    </row>
    <row r="14" spans="1:7" x14ac:dyDescent="0.25">
      <c r="A14" t="s">
        <v>363</v>
      </c>
      <c r="B14" t="s">
        <v>23</v>
      </c>
      <c r="C14" s="1" t="s">
        <v>364</v>
      </c>
      <c r="D14" t="s">
        <v>7</v>
      </c>
      <c r="E14" t="s">
        <v>8</v>
      </c>
      <c r="F14" s="6">
        <v>41793</v>
      </c>
    </row>
    <row r="15" spans="1:7" ht="45" customHeight="1" x14ac:dyDescent="0.25">
      <c r="A15" t="s">
        <v>363</v>
      </c>
      <c r="B15" t="s">
        <v>23</v>
      </c>
      <c r="C15" s="1" t="s">
        <v>365</v>
      </c>
      <c r="D15" t="s">
        <v>28</v>
      </c>
      <c r="E15" t="s">
        <v>17</v>
      </c>
      <c r="F15" s="6">
        <v>41793</v>
      </c>
    </row>
    <row r="16" spans="1:7" ht="15" customHeight="1" x14ac:dyDescent="0.25">
      <c r="A16" t="s">
        <v>373</v>
      </c>
      <c r="B16" t="s">
        <v>23</v>
      </c>
      <c r="C16" s="1" t="s">
        <v>374</v>
      </c>
      <c r="D16" t="s">
        <v>16</v>
      </c>
      <c r="E16" t="s">
        <v>17</v>
      </c>
      <c r="F16" s="6">
        <v>41891</v>
      </c>
    </row>
    <row r="17" spans="1:6" ht="60" customHeight="1" x14ac:dyDescent="0.25">
      <c r="A17" t="s">
        <v>416</v>
      </c>
      <c r="B17" t="s">
        <v>23</v>
      </c>
      <c r="C17" s="1" t="s">
        <v>417</v>
      </c>
      <c r="D17" t="s">
        <v>7</v>
      </c>
      <c r="E17" t="s">
        <v>8</v>
      </c>
      <c r="F17" s="6">
        <v>41814</v>
      </c>
    </row>
    <row r="18" spans="1:6" x14ac:dyDescent="0.25">
      <c r="A18" t="s">
        <v>428</v>
      </c>
      <c r="B18" t="s">
        <v>23</v>
      </c>
      <c r="C18" s="1" t="s">
        <v>429</v>
      </c>
      <c r="D18" t="s">
        <v>28</v>
      </c>
      <c r="E18" t="s">
        <v>17</v>
      </c>
      <c r="F18" s="6">
        <v>41779</v>
      </c>
    </row>
    <row r="19" spans="1:6" x14ac:dyDescent="0.25">
      <c r="A19" t="s">
        <v>437</v>
      </c>
      <c r="B19" t="s">
        <v>23</v>
      </c>
      <c r="C19" s="1" t="s">
        <v>438</v>
      </c>
      <c r="D19" t="s">
        <v>28</v>
      </c>
      <c r="E19" t="s">
        <v>17</v>
      </c>
      <c r="F19" s="6">
        <v>41779</v>
      </c>
    </row>
    <row r="20" spans="1:6" x14ac:dyDescent="0.25">
      <c r="A20" t="s">
        <v>437</v>
      </c>
      <c r="B20" t="s">
        <v>23</v>
      </c>
      <c r="C20" s="1" t="s">
        <v>439</v>
      </c>
      <c r="D20" t="s">
        <v>28</v>
      </c>
      <c r="E20" t="s">
        <v>17</v>
      </c>
      <c r="F20" s="6">
        <v>41779</v>
      </c>
    </row>
    <row r="21" spans="1:6" ht="45" customHeight="1" x14ac:dyDescent="0.25">
      <c r="A21" t="s">
        <v>450</v>
      </c>
      <c r="B21" t="s">
        <v>23</v>
      </c>
      <c r="C21" s="1" t="s">
        <v>451</v>
      </c>
      <c r="D21" t="s">
        <v>11</v>
      </c>
      <c r="E21" t="s">
        <v>8</v>
      </c>
      <c r="F21" s="6">
        <v>41891</v>
      </c>
    </row>
    <row r="22" spans="1:6" ht="45" customHeight="1" x14ac:dyDescent="0.25">
      <c r="A22" t="s">
        <v>455</v>
      </c>
      <c r="B22" t="s">
        <v>23</v>
      </c>
      <c r="C22" s="1" t="s">
        <v>456</v>
      </c>
      <c r="D22" t="s">
        <v>7</v>
      </c>
      <c r="E22" t="s">
        <v>8</v>
      </c>
      <c r="F22" s="6">
        <v>41800</v>
      </c>
    </row>
    <row r="23" spans="1:6" x14ac:dyDescent="0.25">
      <c r="A23" t="s">
        <v>471</v>
      </c>
      <c r="B23" t="s">
        <v>23</v>
      </c>
      <c r="C23" s="1" t="s">
        <v>472</v>
      </c>
      <c r="D23" t="s">
        <v>16</v>
      </c>
      <c r="E23" t="s">
        <v>17</v>
      </c>
      <c r="F23" s="6">
        <v>41793</v>
      </c>
    </row>
    <row r="24" spans="1:6" x14ac:dyDescent="0.25">
      <c r="A24" t="s">
        <v>471</v>
      </c>
      <c r="B24" t="s">
        <v>23</v>
      </c>
      <c r="C24" s="1" t="s">
        <v>473</v>
      </c>
      <c r="D24" t="s">
        <v>28</v>
      </c>
      <c r="E24" t="s">
        <v>8</v>
      </c>
      <c r="F24" s="6">
        <v>41793</v>
      </c>
    </row>
    <row r="25" spans="1:6" ht="45" customHeight="1" x14ac:dyDescent="0.25">
      <c r="A25" t="s">
        <v>488</v>
      </c>
      <c r="B25" t="s">
        <v>23</v>
      </c>
      <c r="C25" s="1" t="s">
        <v>489</v>
      </c>
      <c r="D25" t="s">
        <v>11</v>
      </c>
      <c r="E25" t="s">
        <v>8</v>
      </c>
      <c r="F25" s="6">
        <v>41702</v>
      </c>
    </row>
    <row r="26" spans="1:6" ht="19.5" customHeight="1" x14ac:dyDescent="0.25">
      <c r="A26" t="s">
        <v>488</v>
      </c>
      <c r="B26" t="s">
        <v>23</v>
      </c>
      <c r="C26" s="1" t="s">
        <v>490</v>
      </c>
      <c r="D26" t="s">
        <v>11</v>
      </c>
      <c r="E26" t="s">
        <v>491</v>
      </c>
      <c r="F26" s="6">
        <v>41702</v>
      </c>
    </row>
    <row r="27" spans="1:6" ht="45" customHeight="1" x14ac:dyDescent="0.25">
      <c r="A27" t="s">
        <v>488</v>
      </c>
      <c r="B27" t="s">
        <v>23</v>
      </c>
      <c r="C27" s="1" t="s">
        <v>492</v>
      </c>
      <c r="D27" t="s">
        <v>11</v>
      </c>
      <c r="E27" t="s">
        <v>491</v>
      </c>
      <c r="F27" s="6">
        <v>41702</v>
      </c>
    </row>
    <row r="28" spans="1:6" ht="45" customHeight="1" x14ac:dyDescent="0.25">
      <c r="A28" t="s">
        <v>518</v>
      </c>
      <c r="B28" t="s">
        <v>23</v>
      </c>
      <c r="C28" s="1" t="s">
        <v>519</v>
      </c>
      <c r="D28" t="s">
        <v>28</v>
      </c>
      <c r="E28" t="s">
        <v>17</v>
      </c>
      <c r="F28" s="6">
        <v>41877</v>
      </c>
    </row>
    <row r="29" spans="1:6" ht="30" x14ac:dyDescent="0.25">
      <c r="A29" t="s">
        <v>525</v>
      </c>
      <c r="B29" t="s">
        <v>23</v>
      </c>
      <c r="C29" s="1" t="s">
        <v>526</v>
      </c>
      <c r="D29" t="s">
        <v>11</v>
      </c>
      <c r="E29" t="s">
        <v>8</v>
      </c>
      <c r="F29" s="6">
        <v>41853</v>
      </c>
    </row>
    <row r="30" spans="1:6" x14ac:dyDescent="0.25">
      <c r="A30" t="s">
        <v>538</v>
      </c>
      <c r="B30" t="s">
        <v>23</v>
      </c>
      <c r="C30" s="1" t="s">
        <v>539</v>
      </c>
      <c r="D30" t="s">
        <v>28</v>
      </c>
      <c r="E30" t="s">
        <v>8</v>
      </c>
      <c r="F30" s="6">
        <v>41863</v>
      </c>
    </row>
    <row r="31" spans="1:6" ht="30" x14ac:dyDescent="0.25">
      <c r="A31" t="s">
        <v>538</v>
      </c>
      <c r="B31" t="s">
        <v>23</v>
      </c>
      <c r="C31" s="1" t="s">
        <v>540</v>
      </c>
      <c r="D31" t="s">
        <v>28</v>
      </c>
      <c r="E31" t="s">
        <v>17</v>
      </c>
      <c r="F31" s="6">
        <v>41863</v>
      </c>
    </row>
    <row r="32" spans="1:6" ht="45" customHeight="1" x14ac:dyDescent="0.25">
      <c r="A32" t="s">
        <v>547</v>
      </c>
      <c r="B32" t="s">
        <v>23</v>
      </c>
      <c r="C32" s="1" t="s">
        <v>548</v>
      </c>
      <c r="D32" t="s">
        <v>16</v>
      </c>
      <c r="E32" t="s">
        <v>17</v>
      </c>
      <c r="F32" s="6">
        <v>41870</v>
      </c>
    </row>
  </sheetData>
  <autoFilter ref="A1:G1"/>
  <hyperlinks>
    <hyperlink ref="C2" r:id="rId1" display="http://www.christinejones.com/"/>
    <hyperlink ref="C3" r:id="rId2" display="http://www.votedocbryant.com/"/>
    <hyperlink ref="C4" r:id="rId3" display="http://www.winston4gov.com/"/>
    <hyperlink ref="C5" r:id="rId4" display="http://www.nanrich2014.com/"/>
    <hyperlink ref="C6" r:id="rId5" display="http://www.elizabethforgovernor.com/"/>
    <hyperlink ref="C7" r:id="rId6" display="http://www.yinkaadeshinaforgovernor2014.com/"/>
    <hyperlink ref="C8" r:id="rId7" display="http://winnforgovernor.com/"/>
    <hyperlink ref="C9" r:id="rId8" display="http://www.heathermizeur.com/"/>
    <hyperlink ref="C10" r:id="rId9" display="http://www.citizensoversightmaryland.com/"/>
    <hyperlink ref="C11" r:id="rId10" display="http://www.marthacoakley.com/"/>
    <hyperlink ref="C12" r:id="rId11" display="http://www.maggiehassan.com/"/>
    <hyperlink ref="C14" r:id="rId12" display="http://www.susanamartinez.com/"/>
    <hyperlink ref="C15" r:id="rId13" display="https://www.facebook.com/linda.m.lopez.39"/>
    <hyperlink ref="C16" r:id="rId14" display="http://www.teachoutwu.com/"/>
    <hyperlink ref="C17" r:id="rId15" display="http://www.maryfallin.org/"/>
    <hyperlink ref="C18" r:id="rId16" display="http://maeforgovernor.com/"/>
    <hyperlink ref="C19" r:id="rId17" display="http://www.allysonschwartz.com/splash"/>
    <hyperlink ref="C20" r:id="rId18" display="http://katiemcginty.com/"/>
    <hyperlink ref="C21" r:id="rId19" display="http://www.ginaraimondo.com/"/>
    <hyperlink ref="C22" r:id="rId20" display="http://www.nikkihaley.com/home/"/>
    <hyperlink ref="C23" r:id="rId21" display="http://lorahubbel.com/"/>
    <hyperlink ref="C24" r:id="rId22" display="http://www.susanforsd.com/"/>
    <hyperlink ref="C25" r:id="rId23" display="http://www.wendydavistexas.com/"/>
    <hyperlink ref="C26" r:id="rId24" display="http://miriamfortexas.com/"/>
    <hyperlink ref="C27" r:id="rId25" display="http://lisa4texas.com/"/>
    <hyperlink ref="C28" r:id="rId26" display="http://www.emilypeyton.org/"/>
    <hyperlink ref="C29" r:id="rId27" display="http://www.christensenottley.com/"/>
    <hyperlink ref="C30" r:id="rId28" display="http://www.burkeforwisconsin.com/?gclid=CJj92fevqLoCFcuZ4AodgikAMQ"/>
    <hyperlink ref="C32" r:id="rId29" display="http://www.cindyhillwyomingtough.com/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sqref="A1:G1"/>
    </sheetView>
  </sheetViews>
  <sheetFormatPr defaultRowHeight="15" x14ac:dyDescent="0.25"/>
  <cols>
    <col min="7" max="7" width="9.7109375" bestFit="1" customWidth="1"/>
  </cols>
  <sheetData>
    <row r="1" spans="1:7" ht="45" x14ac:dyDescent="0.25">
      <c r="A1" s="3" t="s">
        <v>0</v>
      </c>
      <c r="B1" s="3" t="s">
        <v>1</v>
      </c>
      <c r="C1" s="3" t="s">
        <v>3</v>
      </c>
      <c r="D1" s="3" t="s">
        <v>565</v>
      </c>
      <c r="E1" s="3" t="s">
        <v>567</v>
      </c>
      <c r="F1" s="4" t="s">
        <v>566</v>
      </c>
      <c r="G1" s="5" t="s">
        <v>564</v>
      </c>
    </row>
    <row r="2" spans="1:7" x14ac:dyDescent="0.25">
      <c r="A2" t="s">
        <v>279</v>
      </c>
      <c r="B2" t="s">
        <v>281</v>
      </c>
      <c r="D2" t="s">
        <v>282</v>
      </c>
      <c r="E2" t="s">
        <v>11</v>
      </c>
      <c r="F2" t="s">
        <v>8</v>
      </c>
      <c r="G2" s="6">
        <v>41891</v>
      </c>
    </row>
    <row r="3" spans="1:7" x14ac:dyDescent="0.25">
      <c r="A3" t="s">
        <v>154</v>
      </c>
      <c r="B3" t="s">
        <v>155</v>
      </c>
      <c r="D3" t="s">
        <v>156</v>
      </c>
      <c r="E3" t="s">
        <v>28</v>
      </c>
      <c r="F3" t="s">
        <v>8</v>
      </c>
      <c r="G3" s="6">
        <v>41779</v>
      </c>
    </row>
    <row r="4" spans="1:7" x14ac:dyDescent="0.25">
      <c r="A4" t="s">
        <v>4</v>
      </c>
      <c r="B4" t="s">
        <v>5</v>
      </c>
      <c r="D4" t="s">
        <v>6</v>
      </c>
      <c r="E4" t="s">
        <v>7</v>
      </c>
      <c r="F4" t="s">
        <v>8</v>
      </c>
      <c r="G4" s="6">
        <v>41793</v>
      </c>
    </row>
    <row r="5" spans="1:7" x14ac:dyDescent="0.25">
      <c r="A5" t="s">
        <v>42</v>
      </c>
      <c r="B5" t="s">
        <v>5</v>
      </c>
      <c r="D5" t="s">
        <v>44</v>
      </c>
      <c r="E5" t="s">
        <v>11</v>
      </c>
      <c r="F5" t="s">
        <v>17</v>
      </c>
      <c r="G5" s="6">
        <v>41779</v>
      </c>
    </row>
    <row r="6" spans="1:7" ht="45" customHeight="1" x14ac:dyDescent="0.25">
      <c r="A6" t="s">
        <v>108</v>
      </c>
      <c r="B6" t="s">
        <v>5</v>
      </c>
      <c r="D6" t="s">
        <v>109</v>
      </c>
      <c r="E6" t="s">
        <v>28</v>
      </c>
      <c r="F6" t="s">
        <v>17</v>
      </c>
      <c r="G6" s="6">
        <v>41814</v>
      </c>
    </row>
    <row r="7" spans="1:7" ht="45" customHeight="1" x14ac:dyDescent="0.25">
      <c r="A7" t="s">
        <v>108</v>
      </c>
      <c r="B7" t="s">
        <v>5</v>
      </c>
      <c r="D7" t="s">
        <v>110</v>
      </c>
      <c r="E7" t="s">
        <v>28</v>
      </c>
      <c r="F7" t="s">
        <v>8</v>
      </c>
      <c r="G7" s="6">
        <v>41814</v>
      </c>
    </row>
    <row r="8" spans="1:7" x14ac:dyDescent="0.25">
      <c r="A8" t="s">
        <v>115</v>
      </c>
      <c r="B8" t="s">
        <v>5</v>
      </c>
      <c r="D8" t="s">
        <v>116</v>
      </c>
      <c r="E8" t="s">
        <v>7</v>
      </c>
      <c r="F8" t="s">
        <v>8</v>
      </c>
      <c r="G8" s="6">
        <v>41863</v>
      </c>
    </row>
    <row r="9" spans="1:7" x14ac:dyDescent="0.25">
      <c r="A9" t="s">
        <v>115</v>
      </c>
      <c r="B9" t="s">
        <v>5</v>
      </c>
      <c r="D9" t="s">
        <v>117</v>
      </c>
      <c r="E9" t="s">
        <v>28</v>
      </c>
      <c r="F9" t="s">
        <v>17</v>
      </c>
      <c r="G9" s="6">
        <v>41863</v>
      </c>
    </row>
    <row r="10" spans="1:7" ht="29.25" customHeight="1" x14ac:dyDescent="0.25">
      <c r="A10" t="s">
        <v>115</v>
      </c>
      <c r="B10" t="s">
        <v>5</v>
      </c>
      <c r="D10" t="s">
        <v>118</v>
      </c>
      <c r="E10" t="s">
        <v>28</v>
      </c>
      <c r="F10" t="s">
        <v>8</v>
      </c>
      <c r="G10" s="6">
        <v>41863</v>
      </c>
    </row>
    <row r="11" spans="1:7" ht="45" customHeight="1" x14ac:dyDescent="0.25">
      <c r="A11" t="s">
        <v>133</v>
      </c>
      <c r="B11" t="s">
        <v>5</v>
      </c>
      <c r="D11" t="s">
        <v>137</v>
      </c>
      <c r="E11" t="s">
        <v>28</v>
      </c>
      <c r="F11" t="s">
        <v>8</v>
      </c>
      <c r="G11" s="6">
        <v>41877</v>
      </c>
    </row>
    <row r="12" spans="1:7" x14ac:dyDescent="0.25">
      <c r="A12" t="s">
        <v>184</v>
      </c>
      <c r="B12" t="s">
        <v>5</v>
      </c>
      <c r="D12" t="s">
        <v>185</v>
      </c>
      <c r="E12" t="s">
        <v>16</v>
      </c>
      <c r="F12" t="s">
        <v>17</v>
      </c>
      <c r="G12" s="6">
        <v>41860</v>
      </c>
    </row>
    <row r="13" spans="1:7" ht="45" customHeight="1" x14ac:dyDescent="0.25">
      <c r="A13" t="s">
        <v>199</v>
      </c>
      <c r="B13" t="s">
        <v>5</v>
      </c>
      <c r="D13" t="s">
        <v>200</v>
      </c>
      <c r="E13" t="s">
        <v>7</v>
      </c>
      <c r="F13" t="s">
        <v>8</v>
      </c>
      <c r="G13" s="6">
        <v>41793</v>
      </c>
    </row>
    <row r="14" spans="1:7" ht="45" customHeight="1" x14ac:dyDescent="0.25">
      <c r="A14" t="s">
        <v>199</v>
      </c>
      <c r="B14" t="s">
        <v>5</v>
      </c>
      <c r="D14" t="s">
        <v>201</v>
      </c>
      <c r="E14" t="s">
        <v>28</v>
      </c>
      <c r="F14" t="s">
        <v>8</v>
      </c>
      <c r="G14" s="6">
        <v>41793</v>
      </c>
    </row>
    <row r="15" spans="1:7" ht="45" customHeight="1" x14ac:dyDescent="0.25">
      <c r="A15" t="s">
        <v>210</v>
      </c>
      <c r="B15" t="s">
        <v>5</v>
      </c>
      <c r="D15" t="s">
        <v>211</v>
      </c>
      <c r="E15" t="s">
        <v>16</v>
      </c>
      <c r="F15" t="s">
        <v>17</v>
      </c>
      <c r="G15" s="6">
        <v>41716</v>
      </c>
    </row>
    <row r="16" spans="1:7" ht="30" customHeight="1" x14ac:dyDescent="0.25">
      <c r="A16" t="s">
        <v>210</v>
      </c>
      <c r="B16" t="s">
        <v>5</v>
      </c>
      <c r="D16" t="s">
        <v>212</v>
      </c>
      <c r="E16" t="s">
        <v>28</v>
      </c>
      <c r="F16" t="s">
        <v>17</v>
      </c>
      <c r="G16" s="6">
        <v>41716</v>
      </c>
    </row>
    <row r="17" spans="1:7" x14ac:dyDescent="0.25">
      <c r="A17" t="s">
        <v>210</v>
      </c>
      <c r="B17" t="s">
        <v>5</v>
      </c>
      <c r="D17" t="s">
        <v>213</v>
      </c>
      <c r="E17" t="s">
        <v>28</v>
      </c>
      <c r="F17" t="s">
        <v>17</v>
      </c>
      <c r="G17" s="6">
        <v>41716</v>
      </c>
    </row>
    <row r="18" spans="1:7" x14ac:dyDescent="0.25">
      <c r="A18" t="s">
        <v>210</v>
      </c>
      <c r="B18" t="s">
        <v>5</v>
      </c>
      <c r="D18" t="s">
        <v>214</v>
      </c>
      <c r="E18" t="s">
        <v>28</v>
      </c>
      <c r="F18" t="s">
        <v>8</v>
      </c>
      <c r="G18" s="6">
        <v>41716</v>
      </c>
    </row>
    <row r="19" spans="1:7" x14ac:dyDescent="0.25">
      <c r="A19" t="s">
        <v>242</v>
      </c>
      <c r="B19" t="s">
        <v>5</v>
      </c>
      <c r="D19" t="s">
        <v>244</v>
      </c>
      <c r="E19" t="s">
        <v>28</v>
      </c>
      <c r="F19" t="s">
        <v>8</v>
      </c>
      <c r="G19" s="6">
        <v>41856</v>
      </c>
    </row>
    <row r="20" spans="1:7" x14ac:dyDescent="0.25">
      <c r="A20" t="s">
        <v>242</v>
      </c>
      <c r="B20" t="s">
        <v>5</v>
      </c>
      <c r="D20" t="s">
        <v>245</v>
      </c>
      <c r="E20" t="s">
        <v>16</v>
      </c>
      <c r="F20" t="s">
        <v>17</v>
      </c>
      <c r="G20" s="6">
        <v>41856</v>
      </c>
    </row>
    <row r="21" spans="1:7" x14ac:dyDescent="0.25">
      <c r="A21" t="s">
        <v>267</v>
      </c>
      <c r="B21" t="s">
        <v>5</v>
      </c>
      <c r="D21" t="s">
        <v>270</v>
      </c>
      <c r="E21" t="s">
        <v>11</v>
      </c>
      <c r="F21" t="s">
        <v>17</v>
      </c>
      <c r="G21" s="6">
        <v>41814</v>
      </c>
    </row>
    <row r="22" spans="1:7" x14ac:dyDescent="0.25">
      <c r="A22" t="s">
        <v>267</v>
      </c>
      <c r="B22" t="s">
        <v>5</v>
      </c>
      <c r="D22" t="s">
        <v>271</v>
      </c>
      <c r="E22" t="s">
        <v>11</v>
      </c>
      <c r="F22" t="s">
        <v>17</v>
      </c>
      <c r="G22" s="6">
        <v>41814</v>
      </c>
    </row>
    <row r="23" spans="1:7" ht="45" customHeight="1" x14ac:dyDescent="0.25">
      <c r="A23" t="s">
        <v>267</v>
      </c>
      <c r="B23" t="s">
        <v>5</v>
      </c>
      <c r="D23" t="s">
        <v>272</v>
      </c>
      <c r="E23" t="s">
        <v>11</v>
      </c>
      <c r="F23" t="s">
        <v>17</v>
      </c>
      <c r="G23" s="6">
        <v>41814</v>
      </c>
    </row>
    <row r="24" spans="1:7" ht="29.25" customHeight="1" x14ac:dyDescent="0.25">
      <c r="A24" t="s">
        <v>267</v>
      </c>
      <c r="B24" t="s">
        <v>5</v>
      </c>
      <c r="D24" t="s">
        <v>273</v>
      </c>
      <c r="E24" t="s">
        <v>11</v>
      </c>
      <c r="F24" t="s">
        <v>17</v>
      </c>
      <c r="G24" s="6">
        <v>41814</v>
      </c>
    </row>
    <row r="25" spans="1:7" ht="45" customHeight="1" x14ac:dyDescent="0.25">
      <c r="A25" t="s">
        <v>267</v>
      </c>
      <c r="B25" t="s">
        <v>5</v>
      </c>
      <c r="D25" t="s">
        <v>274</v>
      </c>
      <c r="E25" t="s">
        <v>11</v>
      </c>
      <c r="F25" t="s">
        <v>17</v>
      </c>
      <c r="G25" s="6">
        <v>41814</v>
      </c>
    </row>
    <row r="26" spans="1:7" x14ac:dyDescent="0.25">
      <c r="A26" t="s">
        <v>292</v>
      </c>
      <c r="B26" t="s">
        <v>5</v>
      </c>
      <c r="D26" t="s">
        <v>293</v>
      </c>
      <c r="E26" t="s">
        <v>28</v>
      </c>
      <c r="F26" t="s">
        <v>8</v>
      </c>
      <c r="G26" s="6">
        <v>41856</v>
      </c>
    </row>
    <row r="27" spans="1:7" x14ac:dyDescent="0.25">
      <c r="A27" t="s">
        <v>303</v>
      </c>
      <c r="B27" t="s">
        <v>5</v>
      </c>
      <c r="D27" t="s">
        <v>304</v>
      </c>
      <c r="E27" t="s">
        <v>11</v>
      </c>
      <c r="F27" t="s">
        <v>8</v>
      </c>
      <c r="G27" s="6">
        <v>41863</v>
      </c>
    </row>
    <row r="28" spans="1:7" x14ac:dyDescent="0.25">
      <c r="A28" t="s">
        <v>303</v>
      </c>
      <c r="B28" t="s">
        <v>5</v>
      </c>
      <c r="D28" t="s">
        <v>305</v>
      </c>
      <c r="E28" t="s">
        <v>11</v>
      </c>
      <c r="F28" t="s">
        <v>17</v>
      </c>
      <c r="G28" s="6">
        <v>41863</v>
      </c>
    </row>
    <row r="29" spans="1:7" x14ac:dyDescent="0.25">
      <c r="A29" t="s">
        <v>303</v>
      </c>
      <c r="B29" t="s">
        <v>5</v>
      </c>
      <c r="D29" t="s">
        <v>306</v>
      </c>
      <c r="E29" t="s">
        <v>11</v>
      </c>
      <c r="F29" t="s">
        <v>17</v>
      </c>
      <c r="G29" s="6">
        <v>41863</v>
      </c>
    </row>
    <row r="30" spans="1:7" x14ac:dyDescent="0.25">
      <c r="A30" t="s">
        <v>328</v>
      </c>
      <c r="B30" t="s">
        <v>5</v>
      </c>
      <c r="D30" t="s">
        <v>329</v>
      </c>
      <c r="E30" t="s">
        <v>11</v>
      </c>
      <c r="F30" t="s">
        <v>8</v>
      </c>
      <c r="G30" s="6">
        <v>41772</v>
      </c>
    </row>
    <row r="31" spans="1:7" ht="30" customHeight="1" x14ac:dyDescent="0.25">
      <c r="A31" t="s">
        <v>335</v>
      </c>
      <c r="B31" t="s">
        <v>5</v>
      </c>
      <c r="D31" t="s">
        <v>336</v>
      </c>
      <c r="E31" t="s">
        <v>11</v>
      </c>
      <c r="F31" t="s">
        <v>8</v>
      </c>
      <c r="G31" s="6">
        <v>41800</v>
      </c>
    </row>
    <row r="32" spans="1:7" x14ac:dyDescent="0.25">
      <c r="A32" t="s">
        <v>335</v>
      </c>
      <c r="B32" t="s">
        <v>5</v>
      </c>
      <c r="D32" t="s">
        <v>337</v>
      </c>
      <c r="E32" t="s">
        <v>11</v>
      </c>
      <c r="F32" t="s">
        <v>17</v>
      </c>
      <c r="G32" s="6">
        <v>41800</v>
      </c>
    </row>
    <row r="33" spans="1:7" ht="15" customHeight="1" x14ac:dyDescent="0.25">
      <c r="A33" t="s">
        <v>363</v>
      </c>
      <c r="B33" t="s">
        <v>5</v>
      </c>
      <c r="D33" t="s">
        <v>366</v>
      </c>
      <c r="E33" t="s">
        <v>28</v>
      </c>
      <c r="F33" t="s">
        <v>8</v>
      </c>
      <c r="G33" s="6">
        <v>41793</v>
      </c>
    </row>
    <row r="34" spans="1:7" ht="19.5" customHeight="1" x14ac:dyDescent="0.25">
      <c r="A34" t="s">
        <v>373</v>
      </c>
      <c r="B34" t="s">
        <v>5</v>
      </c>
      <c r="D34" t="s">
        <v>375</v>
      </c>
      <c r="E34" t="s">
        <v>11</v>
      </c>
      <c r="F34" t="s">
        <v>8</v>
      </c>
      <c r="G34" s="6">
        <v>41891</v>
      </c>
    </row>
    <row r="35" spans="1:7" x14ac:dyDescent="0.25">
      <c r="A35" t="s">
        <v>406</v>
      </c>
      <c r="B35" t="s">
        <v>5</v>
      </c>
      <c r="D35" t="s">
        <v>407</v>
      </c>
      <c r="E35" t="s">
        <v>7</v>
      </c>
      <c r="F35" t="s">
        <v>8</v>
      </c>
      <c r="G35" s="6">
        <v>41765</v>
      </c>
    </row>
    <row r="36" spans="1:7" x14ac:dyDescent="0.25">
      <c r="A36" t="s">
        <v>406</v>
      </c>
      <c r="B36" t="s">
        <v>5</v>
      </c>
      <c r="D36" t="s">
        <v>408</v>
      </c>
      <c r="E36" t="s">
        <v>28</v>
      </c>
      <c r="F36" t="s">
        <v>8</v>
      </c>
      <c r="G36" s="6">
        <v>41765</v>
      </c>
    </row>
    <row r="37" spans="1:7" x14ac:dyDescent="0.25">
      <c r="A37" t="s">
        <v>416</v>
      </c>
      <c r="B37" t="s">
        <v>5</v>
      </c>
      <c r="D37" t="s">
        <v>418</v>
      </c>
      <c r="E37" t="s">
        <v>28</v>
      </c>
      <c r="F37" t="s">
        <v>8</v>
      </c>
      <c r="G37" s="6">
        <v>41814</v>
      </c>
    </row>
    <row r="38" spans="1:7" x14ac:dyDescent="0.25">
      <c r="A38" t="s">
        <v>450</v>
      </c>
      <c r="B38" t="s">
        <v>5</v>
      </c>
      <c r="D38" t="s">
        <v>452</v>
      </c>
      <c r="E38" t="s">
        <v>11</v>
      </c>
      <c r="F38" t="s">
        <v>8</v>
      </c>
      <c r="G38" s="6">
        <v>41891</v>
      </c>
    </row>
    <row r="39" spans="1:7" ht="29.25" customHeight="1" x14ac:dyDescent="0.25">
      <c r="A39" t="s">
        <v>450</v>
      </c>
      <c r="B39" t="s">
        <v>5</v>
      </c>
      <c r="D39" t="s">
        <v>453</v>
      </c>
      <c r="E39" t="s">
        <v>11</v>
      </c>
      <c r="F39" t="s">
        <v>17</v>
      </c>
      <c r="G39" s="6">
        <v>41891</v>
      </c>
    </row>
    <row r="40" spans="1:7" ht="15" customHeight="1" x14ac:dyDescent="0.25">
      <c r="A40" t="s">
        <v>471</v>
      </c>
      <c r="B40" t="s">
        <v>5</v>
      </c>
      <c r="D40" t="s">
        <v>474</v>
      </c>
      <c r="E40" t="s">
        <v>28</v>
      </c>
      <c r="F40" t="s">
        <v>8</v>
      </c>
      <c r="G40" s="6">
        <v>41793</v>
      </c>
    </row>
    <row r="41" spans="1:7" x14ac:dyDescent="0.25">
      <c r="A41" t="s">
        <v>488</v>
      </c>
      <c r="B41" t="s">
        <v>5</v>
      </c>
      <c r="D41" t="s">
        <v>493</v>
      </c>
      <c r="E41" t="s">
        <v>28</v>
      </c>
      <c r="F41" t="s">
        <v>8</v>
      </c>
      <c r="G41" s="6">
        <v>41702</v>
      </c>
    </row>
    <row r="42" spans="1:7" ht="45" customHeight="1" x14ac:dyDescent="0.25">
      <c r="A42" t="s">
        <v>538</v>
      </c>
      <c r="B42" t="s">
        <v>5</v>
      </c>
      <c r="D42" t="s">
        <v>541</v>
      </c>
      <c r="E42" t="s">
        <v>7</v>
      </c>
      <c r="F42" t="s">
        <v>8</v>
      </c>
      <c r="G42" s="6">
        <v>41863</v>
      </c>
    </row>
    <row r="43" spans="1:7" x14ac:dyDescent="0.25">
      <c r="A43" t="s">
        <v>538</v>
      </c>
      <c r="B43" t="s">
        <v>5</v>
      </c>
      <c r="D43" t="s">
        <v>542</v>
      </c>
      <c r="E43" t="s">
        <v>28</v>
      </c>
      <c r="F43" t="s">
        <v>17</v>
      </c>
      <c r="G43" s="6">
        <v>41863</v>
      </c>
    </row>
  </sheetData>
  <autoFilter ref="A1:G1"/>
  <hyperlinks>
    <hyperlink ref="D42" r:id="rId1" display="http://www.rebeccaforreal.com/"/>
    <hyperlink ref="D41" r:id="rId2" display="http://www.leticiavandeputte.com/"/>
    <hyperlink ref="D37" r:id="rId3" display="http://www.voteforcathy.com/"/>
    <hyperlink ref="D35" r:id="rId4" display="https://twitter.com/MaryTaylorOH"/>
    <hyperlink ref="D34" r:id="rId5" display="http://kathyhochul.com/"/>
    <hyperlink ref="D33" r:id="rId6" display="http://debfornewmexico.com/"/>
    <hyperlink ref="D32" r:id="rId7" display="http://www.suelowden.com/"/>
    <hyperlink ref="D31" r:id="rId8" display="http://www.lucyflores.com/"/>
    <hyperlink ref="D27" r:id="rId9" display="http://markdayton.org/marks-story/tina/"/>
    <hyperlink ref="D2" r:id="rId10" display="https://www.karynpolitoforlg.com/"/>
    <hyperlink ref="D24" r:id="rId11" display="http://www.votehaddaway.com/"/>
    <hyperlink ref="D21" r:id="rId12" display="http://t.co/X1HsSSEJZh"/>
    <hyperlink ref="D19" r:id="rId13" display="http://www.dockingblog.com/"/>
    <hyperlink ref="D18" r:id="rId14" display="http://brucerauner.com/about/about-evelyn"/>
    <hyperlink ref="D17" r:id="rId15" display="http://www.jiltracy.com/"/>
    <hyperlink ref="D16" r:id="rId16" display="http://www.bradyforillinois.com/news/in-the-news/article/maria-rodriguez--lt-gov-candidate"/>
    <hyperlink ref="D15" r:id="rId17" display="https://twitter.com/brunelldonald"/>
    <hyperlink ref="D14" r:id="rId18" display="https://www.facebook.com/monicavernoniowa"/>
    <hyperlink ref="D13" r:id="rId19" display="https://twitter.com/KimReynoldsIA"/>
    <hyperlink ref="D12" r:id="rId20" display="https://www.facebook.com/maryzanakis"/>
    <hyperlink ref="D3" r:id="rId21" display="http://www.conniestokes.com/"/>
    <hyperlink ref="D11" r:id="rId22" display="https://www.facebook.com/annette.taddeo"/>
    <hyperlink ref="D10" r:id="rId23" display="http://www.somers2014.com/"/>
    <hyperlink ref="D9" r:id="rId24" display="http://www.pennyforct.com/"/>
    <hyperlink ref="D8" r:id="rId25" display="https://www.facebook.com/pages/Office-of-Lt-Governor-Nancy-Wyman/176889632343577"/>
    <hyperlink ref="D5" r:id="rId26" display="https://www.facebook.com/DebraHobbsForArkansas"/>
    <hyperlink ref="D4" r:id="rId27" display="http://www.kayivey.org/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workbookViewId="0">
      <selection activeCell="A2" sqref="A2"/>
    </sheetView>
  </sheetViews>
  <sheetFormatPr defaultRowHeight="15" x14ac:dyDescent="0.25"/>
  <cols>
    <col min="3" max="3" width="15.42578125" style="1" customWidth="1"/>
    <col min="6" max="6" width="9.7109375" bestFit="1" customWidth="1"/>
  </cols>
  <sheetData>
    <row r="1" spans="1:6" ht="30" x14ac:dyDescent="0.25">
      <c r="A1" s="3" t="s">
        <v>0</v>
      </c>
      <c r="B1" s="3" t="s">
        <v>1</v>
      </c>
      <c r="C1" s="3" t="s">
        <v>577</v>
      </c>
      <c r="D1" s="3" t="s">
        <v>567</v>
      </c>
      <c r="E1" s="4" t="s">
        <v>566</v>
      </c>
      <c r="F1" s="5" t="s">
        <v>564</v>
      </c>
    </row>
    <row r="2" spans="1:6" ht="30" x14ac:dyDescent="0.25">
      <c r="A2" t="s">
        <v>115</v>
      </c>
      <c r="B2" t="s">
        <v>119</v>
      </c>
      <c r="C2" s="1" t="s">
        <v>120</v>
      </c>
      <c r="D2" t="s">
        <v>28</v>
      </c>
      <c r="E2" t="s">
        <v>8</v>
      </c>
      <c r="F2" s="6">
        <v>41863</v>
      </c>
    </row>
    <row r="3" spans="1:6" ht="30" x14ac:dyDescent="0.25">
      <c r="A3" t="s">
        <v>22</v>
      </c>
      <c r="B3" t="s">
        <v>32</v>
      </c>
      <c r="C3" s="1" t="s">
        <v>33</v>
      </c>
      <c r="D3" t="s">
        <v>11</v>
      </c>
      <c r="E3" t="s">
        <v>8</v>
      </c>
      <c r="F3" s="6">
        <v>41877</v>
      </c>
    </row>
    <row r="4" spans="1:6" ht="30" customHeight="1" x14ac:dyDescent="0.25">
      <c r="A4" t="s">
        <v>22</v>
      </c>
      <c r="B4" t="s">
        <v>32</v>
      </c>
      <c r="C4" s="1" t="s">
        <v>34</v>
      </c>
      <c r="D4" t="s">
        <v>11</v>
      </c>
      <c r="E4" t="s">
        <v>17</v>
      </c>
      <c r="F4" s="6">
        <v>41877</v>
      </c>
    </row>
    <row r="5" spans="1:6" ht="60" customHeight="1" x14ac:dyDescent="0.25">
      <c r="A5" t="s">
        <v>154</v>
      </c>
      <c r="B5" t="s">
        <v>158</v>
      </c>
      <c r="C5" s="1" t="s">
        <v>159</v>
      </c>
      <c r="D5" t="s">
        <v>28</v>
      </c>
      <c r="E5" t="s">
        <v>8</v>
      </c>
      <c r="F5" s="6">
        <v>41779</v>
      </c>
    </row>
    <row r="6" spans="1:6" ht="30" customHeight="1" x14ac:dyDescent="0.25">
      <c r="A6" t="s">
        <v>242</v>
      </c>
      <c r="B6" t="s">
        <v>158</v>
      </c>
      <c r="C6" s="1" t="s">
        <v>248</v>
      </c>
      <c r="D6" t="s">
        <v>11</v>
      </c>
      <c r="E6" t="s">
        <v>17</v>
      </c>
      <c r="F6" s="6">
        <v>41856</v>
      </c>
    </row>
    <row r="7" spans="1:6" ht="30" x14ac:dyDescent="0.25">
      <c r="A7" t="s">
        <v>154</v>
      </c>
      <c r="B7" t="s">
        <v>160</v>
      </c>
      <c r="C7" s="1" t="s">
        <v>161</v>
      </c>
      <c r="D7" t="s">
        <v>28</v>
      </c>
      <c r="E7" t="s">
        <v>8</v>
      </c>
      <c r="F7" s="6">
        <v>41779</v>
      </c>
    </row>
    <row r="8" spans="1:6" ht="30" x14ac:dyDescent="0.25">
      <c r="A8" t="s">
        <v>4</v>
      </c>
      <c r="B8" t="s">
        <v>14</v>
      </c>
      <c r="C8" s="1" t="s">
        <v>15</v>
      </c>
      <c r="D8" t="s">
        <v>16</v>
      </c>
      <c r="E8" t="s">
        <v>17</v>
      </c>
      <c r="F8" s="6">
        <v>41793</v>
      </c>
    </row>
    <row r="9" spans="1:6" ht="30" x14ac:dyDescent="0.25">
      <c r="A9" t="s">
        <v>401</v>
      </c>
      <c r="B9" t="s">
        <v>404</v>
      </c>
      <c r="C9" s="1" t="s">
        <v>405</v>
      </c>
      <c r="D9" t="s">
        <v>7</v>
      </c>
      <c r="E9" t="s">
        <v>8</v>
      </c>
      <c r="F9" s="6">
        <v>41800</v>
      </c>
    </row>
    <row r="10" spans="1:6" ht="30" x14ac:dyDescent="0.25">
      <c r="A10" t="s">
        <v>328</v>
      </c>
      <c r="B10" t="s">
        <v>332</v>
      </c>
      <c r="C10" s="1" t="s">
        <v>333</v>
      </c>
      <c r="D10" t="s">
        <v>11</v>
      </c>
      <c r="E10" t="s">
        <v>8</v>
      </c>
      <c r="F10" s="6">
        <v>41772</v>
      </c>
    </row>
    <row r="11" spans="1:6" ht="30" x14ac:dyDescent="0.25">
      <c r="A11" t="s">
        <v>488</v>
      </c>
      <c r="B11" t="s">
        <v>495</v>
      </c>
      <c r="C11" s="1" t="s">
        <v>496</v>
      </c>
      <c r="D11" t="s">
        <v>11</v>
      </c>
      <c r="E11" t="s">
        <v>491</v>
      </c>
      <c r="F11" s="6">
        <v>41702</v>
      </c>
    </row>
    <row r="12" spans="1:6" x14ac:dyDescent="0.25">
      <c r="A12" t="s">
        <v>199</v>
      </c>
      <c r="B12" t="s">
        <v>203</v>
      </c>
      <c r="C12" s="1" t="s">
        <v>204</v>
      </c>
      <c r="D12" t="s">
        <v>28</v>
      </c>
      <c r="E12" t="s">
        <v>8</v>
      </c>
      <c r="F12" s="6">
        <v>41793</v>
      </c>
    </row>
    <row r="13" spans="1:6" ht="30" x14ac:dyDescent="0.25">
      <c r="A13" t="s">
        <v>4</v>
      </c>
      <c r="B13" t="s">
        <v>12</v>
      </c>
      <c r="C13" s="1" t="s">
        <v>13</v>
      </c>
      <c r="D13" t="s">
        <v>11</v>
      </c>
      <c r="E13" t="s">
        <v>8</v>
      </c>
      <c r="F13" s="6">
        <v>41793</v>
      </c>
    </row>
    <row r="14" spans="1:6" ht="15" customHeight="1" x14ac:dyDescent="0.25">
      <c r="A14" t="s">
        <v>22</v>
      </c>
      <c r="B14" t="s">
        <v>12</v>
      </c>
      <c r="C14" s="1" t="s">
        <v>25</v>
      </c>
      <c r="D14" t="s">
        <v>11</v>
      </c>
      <c r="E14" t="s">
        <v>8</v>
      </c>
      <c r="F14" s="6">
        <v>41877</v>
      </c>
    </row>
    <row r="15" spans="1:6" x14ac:dyDescent="0.25">
      <c r="A15" t="s">
        <v>42</v>
      </c>
      <c r="B15" t="s">
        <v>12</v>
      </c>
      <c r="C15" s="1" t="s">
        <v>45</v>
      </c>
      <c r="D15" t="s">
        <v>28</v>
      </c>
      <c r="E15" t="s">
        <v>8</v>
      </c>
      <c r="F15" s="6">
        <v>41779</v>
      </c>
    </row>
    <row r="16" spans="1:6" ht="15" customHeight="1" x14ac:dyDescent="0.25">
      <c r="A16" t="s">
        <v>115</v>
      </c>
      <c r="B16" t="s">
        <v>12</v>
      </c>
      <c r="C16" s="1" t="s">
        <v>121</v>
      </c>
      <c r="D16" t="s">
        <v>7</v>
      </c>
      <c r="E16" t="s">
        <v>8</v>
      </c>
      <c r="F16" s="6">
        <v>41863</v>
      </c>
    </row>
    <row r="17" spans="1:6" ht="60" customHeight="1" x14ac:dyDescent="0.25">
      <c r="A17" t="s">
        <v>154</v>
      </c>
      <c r="B17" t="s">
        <v>12</v>
      </c>
      <c r="C17" s="1" t="s">
        <v>157</v>
      </c>
      <c r="D17" t="s">
        <v>28</v>
      </c>
      <c r="E17" t="s">
        <v>8</v>
      </c>
      <c r="F17" s="6">
        <v>41779</v>
      </c>
    </row>
    <row r="18" spans="1:6" ht="30" x14ac:dyDescent="0.25">
      <c r="A18" t="s">
        <v>191</v>
      </c>
      <c r="B18" t="s">
        <v>12</v>
      </c>
      <c r="C18" s="1" t="s">
        <v>192</v>
      </c>
      <c r="D18" t="s">
        <v>11</v>
      </c>
      <c r="E18" t="s">
        <v>8</v>
      </c>
      <c r="F18" s="6">
        <v>41779</v>
      </c>
    </row>
    <row r="19" spans="1:6" ht="30" x14ac:dyDescent="0.25">
      <c r="A19" t="s">
        <v>231</v>
      </c>
      <c r="B19" t="s">
        <v>12</v>
      </c>
      <c r="C19" s="1" t="s">
        <v>232</v>
      </c>
      <c r="D19" t="s">
        <v>7</v>
      </c>
      <c r="E19" t="s">
        <v>8</v>
      </c>
      <c r="F19" s="6">
        <v>41765</v>
      </c>
    </row>
    <row r="20" spans="1:6" ht="15" customHeight="1" x14ac:dyDescent="0.25">
      <c r="A20" t="s">
        <v>231</v>
      </c>
      <c r="B20" t="s">
        <v>12</v>
      </c>
      <c r="C20" s="1" t="s">
        <v>233</v>
      </c>
      <c r="D20" t="s">
        <v>28</v>
      </c>
      <c r="E20" t="s">
        <v>8</v>
      </c>
      <c r="F20" s="6">
        <v>41765</v>
      </c>
    </row>
    <row r="21" spans="1:6" ht="30" customHeight="1" x14ac:dyDescent="0.25">
      <c r="A21" t="s">
        <v>242</v>
      </c>
      <c r="B21" t="s">
        <v>12</v>
      </c>
      <c r="C21" s="1" t="s">
        <v>246</v>
      </c>
      <c r="D21" t="s">
        <v>28</v>
      </c>
      <c r="E21" t="s">
        <v>8</v>
      </c>
      <c r="F21" s="6">
        <v>41856</v>
      </c>
    </row>
    <row r="22" spans="1:6" ht="60" customHeight="1" x14ac:dyDescent="0.25">
      <c r="A22" t="s">
        <v>292</v>
      </c>
      <c r="B22" t="s">
        <v>12</v>
      </c>
      <c r="C22" s="1" t="s">
        <v>294</v>
      </c>
      <c r="D22" t="s">
        <v>7</v>
      </c>
      <c r="E22" t="s">
        <v>8</v>
      </c>
      <c r="F22" s="6">
        <v>41856</v>
      </c>
    </row>
    <row r="23" spans="1:6" ht="45" customHeight="1" x14ac:dyDescent="0.25">
      <c r="A23" t="s">
        <v>335</v>
      </c>
      <c r="B23" t="s">
        <v>12</v>
      </c>
      <c r="C23" s="1" t="s">
        <v>338</v>
      </c>
      <c r="D23" t="s">
        <v>11</v>
      </c>
      <c r="E23" t="s">
        <v>8</v>
      </c>
      <c r="F23" s="6">
        <v>41800</v>
      </c>
    </row>
    <row r="24" spans="1:6" ht="30" x14ac:dyDescent="0.25">
      <c r="A24" t="s">
        <v>335</v>
      </c>
      <c r="B24" t="s">
        <v>12</v>
      </c>
      <c r="C24" s="1" t="s">
        <v>339</v>
      </c>
      <c r="D24" t="s">
        <v>11</v>
      </c>
      <c r="E24" t="s">
        <v>8</v>
      </c>
      <c r="F24" s="6">
        <v>41800</v>
      </c>
    </row>
    <row r="25" spans="1:6" ht="30" x14ac:dyDescent="0.25">
      <c r="A25" t="s">
        <v>363</v>
      </c>
      <c r="B25" t="s">
        <v>12</v>
      </c>
      <c r="C25" s="1" t="s">
        <v>367</v>
      </c>
      <c r="D25" t="s">
        <v>7</v>
      </c>
      <c r="E25" t="s">
        <v>8</v>
      </c>
      <c r="F25" s="6">
        <v>41793</v>
      </c>
    </row>
    <row r="26" spans="1:6" ht="45" x14ac:dyDescent="0.25">
      <c r="A26" t="s">
        <v>363</v>
      </c>
      <c r="B26" t="s">
        <v>12</v>
      </c>
      <c r="C26" s="1" t="s">
        <v>368</v>
      </c>
      <c r="D26" t="s">
        <v>28</v>
      </c>
      <c r="E26" t="s">
        <v>8</v>
      </c>
      <c r="F26" s="6">
        <v>41793</v>
      </c>
    </row>
    <row r="27" spans="1:6" ht="30" x14ac:dyDescent="0.25">
      <c r="A27" t="s">
        <v>401</v>
      </c>
      <c r="B27" t="s">
        <v>12</v>
      </c>
      <c r="C27" s="1" t="s">
        <v>402</v>
      </c>
      <c r="D27" t="s">
        <v>28</v>
      </c>
      <c r="E27" t="s">
        <v>8</v>
      </c>
      <c r="F27" s="6">
        <v>41800</v>
      </c>
    </row>
    <row r="28" spans="1:6" x14ac:dyDescent="0.25">
      <c r="A28" t="s">
        <v>406</v>
      </c>
      <c r="B28" t="s">
        <v>12</v>
      </c>
      <c r="C28" s="1" t="s">
        <v>409</v>
      </c>
      <c r="D28" t="s">
        <v>28</v>
      </c>
      <c r="E28" t="s">
        <v>8</v>
      </c>
      <c r="F28" s="6">
        <v>41765</v>
      </c>
    </row>
    <row r="29" spans="1:6" ht="30" x14ac:dyDescent="0.25">
      <c r="A29" t="s">
        <v>450</v>
      </c>
      <c r="B29" t="s">
        <v>12</v>
      </c>
      <c r="C29" s="1" t="s">
        <v>454</v>
      </c>
      <c r="D29" t="s">
        <v>11</v>
      </c>
      <c r="E29" t="s">
        <v>8</v>
      </c>
      <c r="F29" s="6">
        <v>41891</v>
      </c>
    </row>
    <row r="30" spans="1:6" ht="29.25" customHeight="1" x14ac:dyDescent="0.25">
      <c r="A30" t="s">
        <v>455</v>
      </c>
      <c r="B30" t="s">
        <v>12</v>
      </c>
      <c r="C30" s="1" t="s">
        <v>457</v>
      </c>
      <c r="D30" t="s">
        <v>28</v>
      </c>
      <c r="E30" t="s">
        <v>8</v>
      </c>
      <c r="F30" s="6">
        <v>41800</v>
      </c>
    </row>
    <row r="31" spans="1:6" ht="30" x14ac:dyDescent="0.25">
      <c r="A31" t="s">
        <v>471</v>
      </c>
      <c r="B31" t="s">
        <v>12</v>
      </c>
      <c r="C31" s="1" t="s">
        <v>475</v>
      </c>
      <c r="D31" t="s">
        <v>11</v>
      </c>
      <c r="E31" t="s">
        <v>8</v>
      </c>
      <c r="F31" s="6">
        <v>41804</v>
      </c>
    </row>
    <row r="32" spans="1:6" ht="30" x14ac:dyDescent="0.25">
      <c r="A32" t="s">
        <v>471</v>
      </c>
      <c r="B32" t="s">
        <v>12</v>
      </c>
      <c r="C32" s="1" t="s">
        <v>476</v>
      </c>
      <c r="D32" t="s">
        <v>11</v>
      </c>
      <c r="E32" t="s">
        <v>8</v>
      </c>
      <c r="F32" s="6">
        <v>41804</v>
      </c>
    </row>
    <row r="33" spans="1:6" ht="30" customHeight="1" x14ac:dyDescent="0.25">
      <c r="A33" t="s">
        <v>471</v>
      </c>
      <c r="B33" t="s">
        <v>12</v>
      </c>
      <c r="C33" s="1" t="s">
        <v>477</v>
      </c>
      <c r="D33" t="s">
        <v>11</v>
      </c>
      <c r="E33" t="s">
        <v>17</v>
      </c>
      <c r="F33" s="6">
        <v>41804</v>
      </c>
    </row>
    <row r="34" spans="1:6" ht="30" x14ac:dyDescent="0.25">
      <c r="A34" t="s">
        <v>4</v>
      </c>
      <c r="B34" t="s">
        <v>9</v>
      </c>
      <c r="C34" s="1" t="s">
        <v>10</v>
      </c>
      <c r="D34" t="s">
        <v>11</v>
      </c>
      <c r="E34" t="s">
        <v>8</v>
      </c>
      <c r="F34" s="6">
        <v>41793</v>
      </c>
    </row>
    <row r="35" spans="1:6" ht="45" customHeight="1" x14ac:dyDescent="0.25">
      <c r="A35" t="s">
        <v>42</v>
      </c>
      <c r="B35" t="s">
        <v>9</v>
      </c>
      <c r="C35" s="1" t="s">
        <v>52</v>
      </c>
      <c r="D35" t="s">
        <v>11</v>
      </c>
      <c r="E35" t="s">
        <v>17</v>
      </c>
      <c r="F35" s="6">
        <v>41779</v>
      </c>
    </row>
    <row r="36" spans="1:6" x14ac:dyDescent="0.25">
      <c r="A36" t="s">
        <v>42</v>
      </c>
      <c r="B36" t="s">
        <v>9</v>
      </c>
      <c r="C36" s="1" t="s">
        <v>53</v>
      </c>
      <c r="D36" t="s">
        <v>11</v>
      </c>
      <c r="E36" t="s">
        <v>8</v>
      </c>
      <c r="F36" s="6">
        <v>41779</v>
      </c>
    </row>
    <row r="37" spans="1:6" ht="60" customHeight="1" x14ac:dyDescent="0.25">
      <c r="A37" t="s">
        <v>129</v>
      </c>
      <c r="B37" t="s">
        <v>9</v>
      </c>
      <c r="C37" s="1" t="s">
        <v>131</v>
      </c>
      <c r="D37" t="s">
        <v>28</v>
      </c>
      <c r="E37" t="s">
        <v>8</v>
      </c>
      <c r="F37" s="6">
        <v>41891</v>
      </c>
    </row>
    <row r="38" spans="1:6" ht="30" x14ac:dyDescent="0.25">
      <c r="A38" t="s">
        <v>199</v>
      </c>
      <c r="B38" t="s">
        <v>9</v>
      </c>
      <c r="C38" s="1" t="s">
        <v>202</v>
      </c>
      <c r="D38" t="s">
        <v>7</v>
      </c>
      <c r="E38" t="s">
        <v>8</v>
      </c>
      <c r="F38" s="6">
        <v>41793</v>
      </c>
    </row>
    <row r="39" spans="1:6" ht="30" x14ac:dyDescent="0.25">
      <c r="A39" t="s">
        <v>231</v>
      </c>
      <c r="B39" t="s">
        <v>9</v>
      </c>
      <c r="C39" s="1" t="s">
        <v>235</v>
      </c>
      <c r="D39" t="s">
        <v>7</v>
      </c>
      <c r="E39" t="s">
        <v>8</v>
      </c>
      <c r="F39" s="6">
        <v>41765</v>
      </c>
    </row>
    <row r="40" spans="1:6" ht="30" x14ac:dyDescent="0.25">
      <c r="A40" t="s">
        <v>279</v>
      </c>
      <c r="B40" t="s">
        <v>9</v>
      </c>
      <c r="C40" s="1" t="s">
        <v>286</v>
      </c>
      <c r="D40" t="s">
        <v>7</v>
      </c>
      <c r="E40" t="s">
        <v>8</v>
      </c>
      <c r="F40" s="6">
        <v>41891</v>
      </c>
    </row>
    <row r="41" spans="1:6" ht="15" customHeight="1" x14ac:dyDescent="0.25">
      <c r="A41" t="s">
        <v>279</v>
      </c>
      <c r="B41" t="s">
        <v>9</v>
      </c>
      <c r="C41" s="1" t="s">
        <v>287</v>
      </c>
      <c r="D41" t="s">
        <v>28</v>
      </c>
      <c r="E41" t="s">
        <v>8</v>
      </c>
      <c r="F41" s="6">
        <v>41891</v>
      </c>
    </row>
    <row r="42" spans="1:6" ht="30" x14ac:dyDescent="0.25">
      <c r="A42" t="s">
        <v>303</v>
      </c>
      <c r="B42" t="s">
        <v>9</v>
      </c>
      <c r="C42" s="1" t="s">
        <v>309</v>
      </c>
      <c r="D42" t="s">
        <v>7</v>
      </c>
      <c r="E42" t="s">
        <v>8</v>
      </c>
      <c r="F42" s="6">
        <v>41863</v>
      </c>
    </row>
    <row r="43" spans="1:6" ht="30" x14ac:dyDescent="0.25">
      <c r="A43" t="s">
        <v>328</v>
      </c>
      <c r="B43" t="s">
        <v>9</v>
      </c>
      <c r="C43" s="1" t="s">
        <v>331</v>
      </c>
      <c r="D43" t="s">
        <v>11</v>
      </c>
      <c r="E43" t="s">
        <v>8</v>
      </c>
      <c r="F43" s="6">
        <v>41772</v>
      </c>
    </row>
    <row r="44" spans="1:6" ht="30" x14ac:dyDescent="0.25">
      <c r="A44" t="s">
        <v>547</v>
      </c>
      <c r="B44" t="s">
        <v>9</v>
      </c>
      <c r="C44" s="1" t="s">
        <v>549</v>
      </c>
      <c r="D44" t="s">
        <v>7</v>
      </c>
      <c r="E44" t="s">
        <v>8</v>
      </c>
      <c r="F44" s="6">
        <v>41870</v>
      </c>
    </row>
    <row r="45" spans="1:6" ht="30" x14ac:dyDescent="0.25">
      <c r="A45" t="s">
        <v>210</v>
      </c>
      <c r="B45" t="s">
        <v>216</v>
      </c>
      <c r="C45" s="1" t="s">
        <v>217</v>
      </c>
      <c r="D45" t="s">
        <v>28</v>
      </c>
      <c r="E45" t="s">
        <v>8</v>
      </c>
      <c r="F45" s="6">
        <v>41716</v>
      </c>
    </row>
    <row r="46" spans="1:6" ht="45" customHeight="1" x14ac:dyDescent="0.25">
      <c r="A46" t="s">
        <v>210</v>
      </c>
      <c r="B46" t="s">
        <v>216</v>
      </c>
      <c r="C46" s="1" t="s">
        <v>218</v>
      </c>
      <c r="D46" t="s">
        <v>7</v>
      </c>
      <c r="E46" t="s">
        <v>8</v>
      </c>
      <c r="F46" s="6">
        <v>41716</v>
      </c>
    </row>
    <row r="47" spans="1:6" ht="45" customHeight="1" x14ac:dyDescent="0.25">
      <c r="A47" t="s">
        <v>488</v>
      </c>
      <c r="B47" t="s">
        <v>216</v>
      </c>
      <c r="C47" s="1" t="s">
        <v>494</v>
      </c>
      <c r="D47" t="s">
        <v>11</v>
      </c>
      <c r="E47" t="s">
        <v>491</v>
      </c>
      <c r="F47" s="6">
        <v>41702</v>
      </c>
    </row>
    <row r="48" spans="1:6" ht="45" customHeight="1" x14ac:dyDescent="0.25">
      <c r="A48" t="s">
        <v>55</v>
      </c>
      <c r="B48" t="s">
        <v>58</v>
      </c>
      <c r="C48" s="1" t="s">
        <v>59</v>
      </c>
      <c r="D48" t="s">
        <v>11</v>
      </c>
      <c r="E48" t="s">
        <v>8</v>
      </c>
      <c r="F48" s="6">
        <v>41793</v>
      </c>
    </row>
    <row r="49" spans="1:6" ht="45" customHeight="1" x14ac:dyDescent="0.25">
      <c r="A49" t="s">
        <v>55</v>
      </c>
      <c r="B49" t="s">
        <v>58</v>
      </c>
      <c r="C49" s="1" t="s">
        <v>60</v>
      </c>
      <c r="D49" t="s">
        <v>11</v>
      </c>
      <c r="E49" t="s">
        <v>8</v>
      </c>
      <c r="F49" s="6">
        <v>41793</v>
      </c>
    </row>
    <row r="50" spans="1:6" ht="30" customHeight="1" x14ac:dyDescent="0.25">
      <c r="A50" t="s">
        <v>55</v>
      </c>
      <c r="B50" t="s">
        <v>58</v>
      </c>
      <c r="C50" s="1" t="s">
        <v>61</v>
      </c>
      <c r="D50" t="s">
        <v>11</v>
      </c>
      <c r="E50" t="s">
        <v>17</v>
      </c>
      <c r="F50" s="6">
        <v>41793</v>
      </c>
    </row>
    <row r="51" spans="1:6" ht="45" customHeight="1" x14ac:dyDescent="0.25">
      <c r="A51" t="s">
        <v>154</v>
      </c>
      <c r="B51" t="s">
        <v>162</v>
      </c>
      <c r="C51" s="1" t="s">
        <v>163</v>
      </c>
      <c r="D51" t="s">
        <v>11</v>
      </c>
      <c r="E51" t="s">
        <v>17</v>
      </c>
      <c r="F51" s="6">
        <v>41842</v>
      </c>
    </row>
    <row r="52" spans="1:6" ht="45" customHeight="1" x14ac:dyDescent="0.25">
      <c r="A52" t="s">
        <v>154</v>
      </c>
      <c r="B52" t="s">
        <v>162</v>
      </c>
      <c r="C52" s="1" t="s">
        <v>164</v>
      </c>
      <c r="D52" t="s">
        <v>11</v>
      </c>
      <c r="E52" t="s">
        <v>17</v>
      </c>
      <c r="F52" s="6">
        <v>41779</v>
      </c>
    </row>
    <row r="53" spans="1:6" ht="30" customHeight="1" x14ac:dyDescent="0.25">
      <c r="A53" t="s">
        <v>154</v>
      </c>
      <c r="B53" t="s">
        <v>162</v>
      </c>
      <c r="C53" s="1" t="s">
        <v>165</v>
      </c>
      <c r="D53" t="s">
        <v>11</v>
      </c>
      <c r="E53" t="s">
        <v>17</v>
      </c>
      <c r="F53" s="6">
        <v>41779</v>
      </c>
    </row>
    <row r="54" spans="1:6" x14ac:dyDescent="0.25">
      <c r="A54" t="s">
        <v>154</v>
      </c>
      <c r="B54" t="s">
        <v>162</v>
      </c>
      <c r="C54" s="1" t="s">
        <v>166</v>
      </c>
      <c r="D54" t="s">
        <v>11</v>
      </c>
      <c r="E54" t="s">
        <v>17</v>
      </c>
      <c r="F54" s="6">
        <v>41779</v>
      </c>
    </row>
    <row r="55" spans="1:6" x14ac:dyDescent="0.25">
      <c r="A55" t="s">
        <v>154</v>
      </c>
      <c r="B55" t="s">
        <v>162</v>
      </c>
      <c r="C55" s="1" t="s">
        <v>167</v>
      </c>
      <c r="D55" t="s">
        <v>11</v>
      </c>
      <c r="E55" t="s">
        <v>17</v>
      </c>
      <c r="F55" s="6">
        <v>41779</v>
      </c>
    </row>
    <row r="56" spans="1:6" ht="30" customHeight="1" x14ac:dyDescent="0.25">
      <c r="A56" t="s">
        <v>154</v>
      </c>
      <c r="B56" t="s">
        <v>162</v>
      </c>
      <c r="C56" s="1" t="s">
        <v>168</v>
      </c>
      <c r="D56" t="s">
        <v>11</v>
      </c>
      <c r="E56" t="s">
        <v>17</v>
      </c>
      <c r="F56" s="6">
        <v>41779</v>
      </c>
    </row>
    <row r="57" spans="1:6" ht="19.5" customHeight="1" x14ac:dyDescent="0.25">
      <c r="A57" t="s">
        <v>154</v>
      </c>
      <c r="B57" t="s">
        <v>162</v>
      </c>
      <c r="C57" s="1" t="s">
        <v>169</v>
      </c>
      <c r="D57" t="s">
        <v>11</v>
      </c>
      <c r="E57" t="s">
        <v>17</v>
      </c>
      <c r="F57" s="6">
        <v>41779</v>
      </c>
    </row>
    <row r="58" spans="1:6" ht="19.5" customHeight="1" x14ac:dyDescent="0.25">
      <c r="A58" t="s">
        <v>154</v>
      </c>
      <c r="B58" t="s">
        <v>162</v>
      </c>
      <c r="C58" s="1" t="s">
        <v>170</v>
      </c>
      <c r="D58" t="s">
        <v>11</v>
      </c>
      <c r="E58" t="s">
        <v>17</v>
      </c>
      <c r="F58" s="6">
        <v>41779</v>
      </c>
    </row>
    <row r="59" spans="1:6" ht="45" customHeight="1" x14ac:dyDescent="0.25">
      <c r="A59" t="s">
        <v>154</v>
      </c>
      <c r="B59" t="s">
        <v>162</v>
      </c>
      <c r="C59" s="1" t="s">
        <v>171</v>
      </c>
      <c r="D59" t="s">
        <v>11</v>
      </c>
      <c r="E59" t="s">
        <v>8</v>
      </c>
      <c r="F59" s="6">
        <v>41842</v>
      </c>
    </row>
    <row r="60" spans="1:6" ht="45" customHeight="1" x14ac:dyDescent="0.25">
      <c r="A60" t="s">
        <v>455</v>
      </c>
      <c r="B60" t="s">
        <v>458</v>
      </c>
      <c r="C60" s="1" t="s">
        <v>459</v>
      </c>
      <c r="D60" t="s">
        <v>11</v>
      </c>
      <c r="E60" t="s">
        <v>17</v>
      </c>
      <c r="F60" s="6">
        <v>41814</v>
      </c>
    </row>
    <row r="61" spans="1:6" ht="45" customHeight="1" x14ac:dyDescent="0.25">
      <c r="A61" t="s">
        <v>455</v>
      </c>
      <c r="B61" t="s">
        <v>458</v>
      </c>
      <c r="C61" s="1" t="s">
        <v>460</v>
      </c>
      <c r="D61" t="s">
        <v>11</v>
      </c>
      <c r="E61" t="s">
        <v>17</v>
      </c>
      <c r="F61" s="6">
        <v>41800</v>
      </c>
    </row>
    <row r="62" spans="1:6" ht="19.5" customHeight="1" x14ac:dyDescent="0.25">
      <c r="A62" t="s">
        <v>455</v>
      </c>
      <c r="B62" t="s">
        <v>458</v>
      </c>
      <c r="C62" s="1" t="s">
        <v>461</v>
      </c>
      <c r="D62" t="s">
        <v>11</v>
      </c>
      <c r="E62" t="s">
        <v>17</v>
      </c>
      <c r="F62" s="6">
        <v>41800</v>
      </c>
    </row>
    <row r="63" spans="1:6" ht="15" customHeight="1" x14ac:dyDescent="0.25">
      <c r="A63" t="s">
        <v>455</v>
      </c>
      <c r="B63" t="s">
        <v>458</v>
      </c>
      <c r="C63" s="1" t="s">
        <v>462</v>
      </c>
      <c r="D63" t="s">
        <v>11</v>
      </c>
      <c r="E63" t="s">
        <v>17</v>
      </c>
      <c r="F63" s="6">
        <v>41800</v>
      </c>
    </row>
    <row r="64" spans="1:6" ht="30" x14ac:dyDescent="0.25">
      <c r="A64" t="s">
        <v>455</v>
      </c>
      <c r="B64" t="s">
        <v>458</v>
      </c>
      <c r="C64" s="1" t="s">
        <v>463</v>
      </c>
      <c r="D64" t="s">
        <v>11</v>
      </c>
      <c r="E64" t="s">
        <v>17</v>
      </c>
      <c r="F64" s="6">
        <v>41814</v>
      </c>
    </row>
    <row r="65" spans="1:6" ht="30" x14ac:dyDescent="0.25">
      <c r="A65" t="s">
        <v>455</v>
      </c>
      <c r="B65" t="s">
        <v>458</v>
      </c>
      <c r="C65" s="1" t="s">
        <v>464</v>
      </c>
      <c r="D65" t="s">
        <v>11</v>
      </c>
      <c r="E65" t="s">
        <v>8</v>
      </c>
      <c r="F65" s="6">
        <v>41814</v>
      </c>
    </row>
    <row r="66" spans="1:6" ht="15" customHeight="1" x14ac:dyDescent="0.25">
      <c r="A66" t="s">
        <v>455</v>
      </c>
      <c r="B66" t="s">
        <v>458</v>
      </c>
      <c r="C66" s="1" t="s">
        <v>465</v>
      </c>
      <c r="D66" t="s">
        <v>11</v>
      </c>
      <c r="E66" t="s">
        <v>17</v>
      </c>
      <c r="F66" s="6">
        <v>41800</v>
      </c>
    </row>
    <row r="67" spans="1:6" ht="45" customHeight="1" x14ac:dyDescent="0.25">
      <c r="A67" t="s">
        <v>191</v>
      </c>
      <c r="B67" t="s">
        <v>194</v>
      </c>
      <c r="C67" s="1" t="s">
        <v>195</v>
      </c>
      <c r="D67" t="s">
        <v>11</v>
      </c>
      <c r="E67" t="s">
        <v>8</v>
      </c>
      <c r="F67" s="6">
        <v>41779</v>
      </c>
    </row>
    <row r="68" spans="1:6" ht="45" customHeight="1" x14ac:dyDescent="0.25">
      <c r="A68" t="s">
        <v>191</v>
      </c>
      <c r="B68" t="s">
        <v>194</v>
      </c>
      <c r="C68" s="1" t="s">
        <v>196</v>
      </c>
      <c r="D68" t="s">
        <v>11</v>
      </c>
      <c r="E68" t="s">
        <v>8</v>
      </c>
      <c r="F68" s="6">
        <v>41779</v>
      </c>
    </row>
    <row r="69" spans="1:6" ht="30" customHeight="1" x14ac:dyDescent="0.25">
      <c r="A69" t="s">
        <v>42</v>
      </c>
      <c r="B69" t="s">
        <v>50</v>
      </c>
      <c r="C69" s="1" t="s">
        <v>51</v>
      </c>
      <c r="D69" t="s">
        <v>11</v>
      </c>
      <c r="E69" t="s">
        <v>8</v>
      </c>
      <c r="F69" s="6">
        <v>41779</v>
      </c>
    </row>
    <row r="70" spans="1:6" ht="30" customHeight="1" x14ac:dyDescent="0.25">
      <c r="A70" t="s">
        <v>108</v>
      </c>
      <c r="B70" t="s">
        <v>50</v>
      </c>
      <c r="C70" s="1" t="s">
        <v>112</v>
      </c>
      <c r="D70" t="s">
        <v>28</v>
      </c>
      <c r="E70" t="s">
        <v>8</v>
      </c>
      <c r="F70" s="6">
        <v>41814</v>
      </c>
    </row>
    <row r="71" spans="1:6" ht="30" x14ac:dyDescent="0.25">
      <c r="A71" t="s">
        <v>115</v>
      </c>
      <c r="B71" t="s">
        <v>50</v>
      </c>
      <c r="C71" s="1" t="s">
        <v>122</v>
      </c>
      <c r="D71" t="s">
        <v>7</v>
      </c>
      <c r="E71" t="s">
        <v>8</v>
      </c>
      <c r="F71" s="6">
        <v>41863</v>
      </c>
    </row>
    <row r="72" spans="1:6" ht="45" customHeight="1" x14ac:dyDescent="0.25">
      <c r="A72" t="s">
        <v>129</v>
      </c>
      <c r="B72" t="s">
        <v>50</v>
      </c>
      <c r="C72" s="1" t="s">
        <v>130</v>
      </c>
      <c r="D72" t="s">
        <v>11</v>
      </c>
      <c r="E72" t="s">
        <v>17</v>
      </c>
      <c r="F72" s="6">
        <v>41891</v>
      </c>
    </row>
    <row r="73" spans="1:6" ht="15" customHeight="1" x14ac:dyDescent="0.25">
      <c r="A73" t="s">
        <v>191</v>
      </c>
      <c r="B73" t="s">
        <v>50</v>
      </c>
      <c r="C73" s="1" t="s">
        <v>193</v>
      </c>
      <c r="D73" t="s">
        <v>28</v>
      </c>
      <c r="E73" t="s">
        <v>8</v>
      </c>
      <c r="F73" s="6">
        <v>41779</v>
      </c>
    </row>
    <row r="74" spans="1:6" ht="30" x14ac:dyDescent="0.25">
      <c r="A74" t="s">
        <v>231</v>
      </c>
      <c r="B74" t="s">
        <v>50</v>
      </c>
      <c r="C74" s="1" t="s">
        <v>234</v>
      </c>
      <c r="D74" t="s">
        <v>11</v>
      </c>
      <c r="E74" t="s">
        <v>8</v>
      </c>
      <c r="F74" s="6">
        <v>41797</v>
      </c>
    </row>
    <row r="75" spans="1:6" ht="30" x14ac:dyDescent="0.25">
      <c r="A75" t="s">
        <v>242</v>
      </c>
      <c r="B75" t="s">
        <v>50</v>
      </c>
      <c r="C75" s="1" t="s">
        <v>247</v>
      </c>
      <c r="D75" t="s">
        <v>28</v>
      </c>
      <c r="E75" t="s">
        <v>8</v>
      </c>
      <c r="F75" s="6">
        <v>41856</v>
      </c>
    </row>
    <row r="76" spans="1:6" ht="30" x14ac:dyDescent="0.25">
      <c r="A76" t="s">
        <v>279</v>
      </c>
      <c r="B76" t="s">
        <v>50</v>
      </c>
      <c r="C76" s="1" t="s">
        <v>285</v>
      </c>
      <c r="D76" t="s">
        <v>11</v>
      </c>
      <c r="E76" t="s">
        <v>8</v>
      </c>
      <c r="F76" s="6">
        <v>41891</v>
      </c>
    </row>
    <row r="77" spans="1:6" x14ac:dyDescent="0.25">
      <c r="A77" t="s">
        <v>335</v>
      </c>
      <c r="B77" t="s">
        <v>50</v>
      </c>
      <c r="C77" s="1" t="s">
        <v>340</v>
      </c>
      <c r="D77" t="s">
        <v>11</v>
      </c>
      <c r="E77" t="s">
        <v>8</v>
      </c>
      <c r="F77" s="6">
        <v>41800</v>
      </c>
    </row>
    <row r="78" spans="1:6" ht="30" x14ac:dyDescent="0.25">
      <c r="A78" t="s">
        <v>406</v>
      </c>
      <c r="B78" t="s">
        <v>50</v>
      </c>
      <c r="C78" s="1" t="s">
        <v>410</v>
      </c>
      <c r="D78" t="s">
        <v>28</v>
      </c>
      <c r="E78" t="s">
        <v>8</v>
      </c>
      <c r="F78" s="6">
        <v>41765</v>
      </c>
    </row>
    <row r="79" spans="1:6" ht="19.5" customHeight="1" x14ac:dyDescent="0.25">
      <c r="A79" t="s">
        <v>518</v>
      </c>
      <c r="B79" t="s">
        <v>50</v>
      </c>
      <c r="C79" s="1" t="s">
        <v>520</v>
      </c>
      <c r="D79" t="s">
        <v>7</v>
      </c>
      <c r="E79" t="s">
        <v>8</v>
      </c>
      <c r="F79" s="6">
        <v>41877</v>
      </c>
    </row>
    <row r="80" spans="1:6" ht="15" customHeight="1" x14ac:dyDescent="0.25">
      <c r="A80" t="s">
        <v>416</v>
      </c>
      <c r="B80" t="s">
        <v>419</v>
      </c>
      <c r="C80" s="1" t="s">
        <v>420</v>
      </c>
      <c r="D80" t="s">
        <v>7</v>
      </c>
      <c r="E80" t="s">
        <v>17</v>
      </c>
      <c r="F80" s="6">
        <v>41814</v>
      </c>
    </row>
    <row r="81" spans="1:6" ht="30" x14ac:dyDescent="0.25">
      <c r="A81" t="s">
        <v>416</v>
      </c>
      <c r="B81" t="s">
        <v>419</v>
      </c>
      <c r="C81" s="1" t="s">
        <v>421</v>
      </c>
      <c r="D81" t="s">
        <v>11</v>
      </c>
      <c r="E81" t="s">
        <v>8</v>
      </c>
      <c r="F81" s="6">
        <v>41814</v>
      </c>
    </row>
    <row r="82" spans="1:6" ht="30" x14ac:dyDescent="0.25">
      <c r="A82" t="s">
        <v>416</v>
      </c>
      <c r="B82" t="s">
        <v>419</v>
      </c>
      <c r="C82" s="1" t="s">
        <v>422</v>
      </c>
      <c r="D82" t="s">
        <v>28</v>
      </c>
      <c r="E82" t="s">
        <v>17</v>
      </c>
      <c r="F82" s="6">
        <v>41877</v>
      </c>
    </row>
    <row r="83" spans="1:6" ht="30" x14ac:dyDescent="0.25">
      <c r="A83" t="s">
        <v>22</v>
      </c>
      <c r="B83" t="s">
        <v>29</v>
      </c>
      <c r="C83" s="1" t="s">
        <v>30</v>
      </c>
      <c r="D83" t="s">
        <v>28</v>
      </c>
      <c r="E83" t="s">
        <v>17</v>
      </c>
      <c r="F83" s="6">
        <v>41877</v>
      </c>
    </row>
    <row r="84" spans="1:6" ht="30" x14ac:dyDescent="0.25">
      <c r="A84" t="s">
        <v>22</v>
      </c>
      <c r="B84" t="s">
        <v>29</v>
      </c>
      <c r="C84" s="1" t="s">
        <v>31</v>
      </c>
      <c r="D84" t="s">
        <v>11</v>
      </c>
      <c r="E84" t="s">
        <v>8</v>
      </c>
      <c r="F84" s="6">
        <v>41877</v>
      </c>
    </row>
    <row r="85" spans="1:6" ht="30" x14ac:dyDescent="0.25">
      <c r="A85" t="s">
        <v>55</v>
      </c>
      <c r="B85" t="s">
        <v>29</v>
      </c>
      <c r="C85" s="1" t="s">
        <v>62</v>
      </c>
      <c r="D85" t="s">
        <v>28</v>
      </c>
      <c r="E85" t="s">
        <v>17</v>
      </c>
      <c r="F85" s="6">
        <v>41793</v>
      </c>
    </row>
    <row r="86" spans="1:6" ht="29.25" customHeight="1" x14ac:dyDescent="0.25">
      <c r="A86" t="s">
        <v>547</v>
      </c>
      <c r="B86" t="s">
        <v>29</v>
      </c>
      <c r="C86" s="1" t="s">
        <v>550</v>
      </c>
      <c r="D86" t="s">
        <v>11</v>
      </c>
      <c r="E86" t="s">
        <v>8</v>
      </c>
      <c r="F86" s="6">
        <v>41870</v>
      </c>
    </row>
    <row r="87" spans="1:6" ht="45" customHeight="1" x14ac:dyDescent="0.25">
      <c r="A87" t="s">
        <v>547</v>
      </c>
      <c r="B87" t="s">
        <v>29</v>
      </c>
      <c r="C87" s="1" t="s">
        <v>551</v>
      </c>
      <c r="D87" t="s">
        <v>11</v>
      </c>
      <c r="E87" t="s">
        <v>17</v>
      </c>
      <c r="F87" s="6">
        <v>41870</v>
      </c>
    </row>
  </sheetData>
  <autoFilter ref="A1:F1"/>
  <hyperlinks>
    <hyperlink ref="C6" r:id="rId1" display="http://www.beverlygossage.com/"/>
    <hyperlink ref="C5" r:id="rId2" display="http://www.electlizjohnson.com/"/>
    <hyperlink ref="C7" r:id="rId3" display="http://www.robbinshippforlabor.com/"/>
    <hyperlink ref="C87" r:id="rId4" display="http://www.lainforsuperintendent.com/"/>
    <hyperlink ref="C86" r:id="rId5" display="http://jillian4supt.com/"/>
    <hyperlink ref="C44" r:id="rId6" display="http://www.cynthiacloud.com/"/>
    <hyperlink ref="C79" r:id="rId7" display="http://bethpearce.com/"/>
    <hyperlink ref="C11" r:id="rId8" display="http://www.beckybergerfortexas.com/"/>
    <hyperlink ref="C32" r:id="rId9" display="http://shantelkrebs.com/"/>
    <hyperlink ref="C65" r:id="rId10" display="http://www.mollyspearman.com/home/"/>
    <hyperlink ref="C64" r:id="rId11" display="https://twitter.com/ElizabethMoffly"/>
    <hyperlink ref="C63" r:id="rId12" display="http://sherifew.com/"/>
    <hyperlink ref="C62" r:id="rId13" display="http://www.amycofield.com/"/>
    <hyperlink ref="C30" r:id="rId14" display="http://www.ginny4sos.com/"/>
    <hyperlink ref="C29" r:id="rId15" display="https://nelliegorbea.com/"/>
    <hyperlink ref="C82" r:id="rId16" display="http://www.deskinforkids.com/"/>
    <hyperlink ref="C81" r:id="rId17" display="http://www.joyforoklahoma.com/"/>
    <hyperlink ref="C80" r:id="rId18" display="http://www.janetbarresi.com/"/>
    <hyperlink ref="C78" r:id="rId19" display="http://www.conniepillich.com/"/>
    <hyperlink ref="C28" r:id="rId20" display="http://ninaturner.org/"/>
    <hyperlink ref="C9" r:id="rId21" display="http://juliefedorchak.com/"/>
    <hyperlink ref="C27" r:id="rId22" display="http://april4nd.com/"/>
    <hyperlink ref="C26" r:id="rId23" display="http://maggietoulouseoliver.com/news/2013/9/9/maggie-toulouse-oliver-launches-campaign-for-nm-secretary-of-state"/>
    <hyperlink ref="C25" r:id="rId24" display="http://www.cawp.rutgers.edu/fast_facts/elections/www.facebook.com/DiannaDuran2014"/>
    <hyperlink ref="C77" r:id="rId25" display="http://www.kimwallin.org/"/>
    <hyperlink ref="C24" r:id="rId26" display="http://www.cegavskeforsos.com/"/>
    <hyperlink ref="C23" r:id="rId27" display="http://katefornevada.com/"/>
    <hyperlink ref="C10" r:id="rId28" display="http://crystalrhoades.com/"/>
    <hyperlink ref="C43" r:id="rId29" display="http://www.amandaforauditor.com/"/>
    <hyperlink ref="C42" r:id="rId30" display="http://www.rebeccaotto.com/"/>
    <hyperlink ref="C22" r:id="rId31" display="http://www.rj4mi.com/"/>
    <hyperlink ref="C41" r:id="rId32" display="http://www.patriciasaintaubin.com/"/>
    <hyperlink ref="C40" r:id="rId33" display="http://www.suzannebump.com/"/>
    <hyperlink ref="C76" r:id="rId34" display="http://www.debgoldberg.com/"/>
    <hyperlink ref="C21" r:id="rId35" display="http://www.jeanforkansas.com/"/>
    <hyperlink ref="C39" r:id="rId36" display="http://www.suzannecrouch.com/"/>
    <hyperlink ref="C20" r:id="rId37" display="http://bethwhite.org/"/>
    <hyperlink ref="C19" r:id="rId38" display="https://twitter.com/SecretaryLawson"/>
    <hyperlink ref="C46" r:id="rId39" display="http://www.judybaartopinka.com/"/>
    <hyperlink ref="C45" r:id="rId40" display="http://www.sheilasimon.org/"/>
    <hyperlink ref="C12" r:id="rId41" display="http://sherrietaha.com/"/>
    <hyperlink ref="C38" r:id="rId42" display="http://www.marymosiman.com/"/>
    <hyperlink ref="C68" r:id="rId43" display="http://ybarraforidaho.com/"/>
    <hyperlink ref="C67" r:id="rId44" display="http://janajonesforidaho.com/"/>
    <hyperlink ref="C73" r:id="rId45" display="https://www.facebook.com/pages/Deborah-Silver-for-Idaho-Treasurer/287118234777352?ref=nf"/>
    <hyperlink ref="C18" r:id="rId46" display="http://www.woodingsforidaho.com/"/>
    <hyperlink ref="C59" r:id="rId47" display="http://valforeducation.com/"/>
    <hyperlink ref="C58" r:id="rId48" display="http://www.tarnishadent.com/"/>
    <hyperlink ref="C57" r:id="rId49" display="http://www.sharyldawes.com/"/>
    <hyperlink ref="C56" r:id="rId50" display="http://marykaybacallao.jimdo.com/"/>
    <hyperlink ref="C55" r:id="rId51" display="http://kirawillis.com/"/>
    <hyperlink ref="C54" r:id="rId52" display="http://www.nancyjester.com/"/>
    <hyperlink ref="C53" r:id="rId53" display="http://www.ritatheteacher.com/"/>
    <hyperlink ref="C52" r:id="rId54" display="http://www.denisefreemanforgeorgiaschools.com/"/>
    <hyperlink ref="C51" r:id="rId55" display="http://www.alishamorgan.com/"/>
    <hyperlink ref="C17" r:id="rId56" display="https://twitter.com/doreenrcarter"/>
    <hyperlink ref="C37" r:id="rId57" display="http://www.mayrack.com/"/>
    <hyperlink ref="C72" r:id="rId58" display="http://sher2014.com/"/>
    <hyperlink ref="C71" r:id="rId59" display="http://denisenappier2014.com/"/>
    <hyperlink ref="C16" r:id="rId60" display="https://twitter.com/SOTSMerrill"/>
    <hyperlink ref="C70" r:id="rId61" display="http://www.betsymarkey.com/index.php"/>
    <hyperlink ref="C85" r:id="rId62" display="http://www.lydia4schools.com/"/>
    <hyperlink ref="C50" r:id="rId63" display="http://www.blairforcacontroller.com/"/>
    <hyperlink ref="C49" r:id="rId64" display="http://www.ashleyforca.com/"/>
    <hyperlink ref="C48" r:id="rId65" display="http://www.bettyyee.com/pages/main.php?pageid=1&amp;pagecategory=1"/>
    <hyperlink ref="C36" r:id="rId66" display="http://andrealea.com/"/>
    <hyperlink ref="C35" r:id="rId67" display="https://www.facebook.com/regina4auditor"/>
    <hyperlink ref="C69" r:id="rId68" display="http://www.garciafortreasurer.com/"/>
    <hyperlink ref="C15" r:id="rId69" display="http://www.susaninmanforarkansas.com/"/>
    <hyperlink ref="C84" r:id="rId70" display="http://www.dianedouglas.com/"/>
    <hyperlink ref="C83" r:id="rId71" display="https://www.facebook.com/sharonforarizona"/>
    <hyperlink ref="C14" r:id="rId72" display="http://www.votereagan.com/"/>
    <hyperlink ref="C34" r:id="rId73" display="http://www.josephforalabama.com/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1"/>
  <sheetViews>
    <sheetView workbookViewId="0">
      <selection activeCell="G1" sqref="G1:G1048576"/>
    </sheetView>
  </sheetViews>
  <sheetFormatPr defaultRowHeight="15" x14ac:dyDescent="0.25"/>
  <cols>
    <col min="4" max="4" width="16.28515625" customWidth="1"/>
    <col min="7" max="7" width="9.7109375" style="6" bestFit="1" customWidth="1"/>
  </cols>
  <sheetData>
    <row r="2" spans="1:7" s="3" customFormat="1" ht="45" customHeight="1" x14ac:dyDescent="0.25">
      <c r="A2" s="3" t="s">
        <v>256</v>
      </c>
      <c r="B2" s="3" t="s">
        <v>18</v>
      </c>
      <c r="C2" s="3">
        <v>1</v>
      </c>
      <c r="D2" s="3" t="s">
        <v>259</v>
      </c>
      <c r="E2" s="3" t="s">
        <v>28</v>
      </c>
      <c r="F2" s="3" t="s">
        <v>258</v>
      </c>
      <c r="G2" s="4">
        <v>41947</v>
      </c>
    </row>
    <row r="3" spans="1:7" s="3" customFormat="1" ht="45" customHeight="1" x14ac:dyDescent="0.25">
      <c r="A3" s="3" t="s">
        <v>256</v>
      </c>
      <c r="B3" s="3" t="s">
        <v>18</v>
      </c>
      <c r="C3" s="3">
        <v>6</v>
      </c>
      <c r="D3" s="3" t="s">
        <v>260</v>
      </c>
      <c r="E3" s="3" t="s">
        <v>11</v>
      </c>
      <c r="F3" s="3" t="s">
        <v>258</v>
      </c>
      <c r="G3" s="4">
        <v>41947</v>
      </c>
    </row>
    <row r="4" spans="1:7" s="3" customFormat="1" ht="30" customHeight="1" x14ac:dyDescent="0.25">
      <c r="A4" s="3" t="s">
        <v>256</v>
      </c>
      <c r="B4" s="3" t="s">
        <v>18</v>
      </c>
      <c r="C4" s="3">
        <v>6</v>
      </c>
      <c r="D4" s="3" t="s">
        <v>261</v>
      </c>
      <c r="E4" s="3" t="s">
        <v>11</v>
      </c>
      <c r="F4" s="3" t="s">
        <v>258</v>
      </c>
      <c r="G4" s="4">
        <v>41947</v>
      </c>
    </row>
    <row r="5" spans="1:7" s="3" customFormat="1" ht="30" x14ac:dyDescent="0.25">
      <c r="A5" s="3" t="s">
        <v>4</v>
      </c>
      <c r="B5" s="3" t="s">
        <v>18</v>
      </c>
      <c r="C5" s="3">
        <v>7</v>
      </c>
      <c r="D5" s="3" t="s">
        <v>21</v>
      </c>
      <c r="E5" s="3" t="s">
        <v>16</v>
      </c>
      <c r="F5" s="3" t="s">
        <v>17</v>
      </c>
      <c r="G5" s="4">
        <v>41793</v>
      </c>
    </row>
    <row r="6" spans="1:7" s="3" customFormat="1" x14ac:dyDescent="0.25">
      <c r="A6" s="3" t="s">
        <v>42</v>
      </c>
      <c r="B6" s="3" t="s">
        <v>18</v>
      </c>
      <c r="C6" s="3">
        <v>2</v>
      </c>
      <c r="D6" s="3" t="s">
        <v>54</v>
      </c>
      <c r="E6" s="3" t="s">
        <v>11</v>
      </c>
      <c r="F6" s="3" t="s">
        <v>17</v>
      </c>
      <c r="G6" s="4">
        <v>41779</v>
      </c>
    </row>
    <row r="7" spans="1:7" s="3" customFormat="1" x14ac:dyDescent="0.25">
      <c r="A7" s="3" t="s">
        <v>22</v>
      </c>
      <c r="B7" s="3" t="s">
        <v>18</v>
      </c>
      <c r="C7" s="3">
        <v>2</v>
      </c>
      <c r="D7" s="3" t="s">
        <v>37</v>
      </c>
      <c r="E7" s="3" t="s">
        <v>28</v>
      </c>
      <c r="F7" s="3" t="s">
        <v>17</v>
      </c>
      <c r="G7" s="4">
        <v>41877</v>
      </c>
    </row>
    <row r="8" spans="1:7" s="3" customFormat="1" ht="30" x14ac:dyDescent="0.25">
      <c r="A8" s="3" t="s">
        <v>22</v>
      </c>
      <c r="B8" s="3" t="s">
        <v>18</v>
      </c>
      <c r="C8" s="3">
        <v>7</v>
      </c>
      <c r="D8" s="3" t="s">
        <v>39</v>
      </c>
      <c r="E8" s="3" t="s">
        <v>11</v>
      </c>
      <c r="F8" s="3" t="s">
        <v>17</v>
      </c>
      <c r="G8" s="4">
        <v>41877</v>
      </c>
    </row>
    <row r="9" spans="1:7" s="3" customFormat="1" ht="30" x14ac:dyDescent="0.25">
      <c r="A9" s="3" t="s">
        <v>55</v>
      </c>
      <c r="B9" s="3" t="s">
        <v>18</v>
      </c>
      <c r="C9" s="3">
        <v>7</v>
      </c>
      <c r="D9" s="3" t="s">
        <v>65</v>
      </c>
      <c r="E9" s="3" t="s">
        <v>28</v>
      </c>
      <c r="F9" s="3" t="s">
        <v>17</v>
      </c>
      <c r="G9" s="4">
        <v>41793</v>
      </c>
    </row>
    <row r="10" spans="1:7" s="3" customFormat="1" x14ac:dyDescent="0.25">
      <c r="A10" s="3" t="s">
        <v>55</v>
      </c>
      <c r="B10" s="3" t="s">
        <v>18</v>
      </c>
      <c r="C10" s="3">
        <v>8</v>
      </c>
      <c r="D10" s="3" t="s">
        <v>66</v>
      </c>
      <c r="E10" s="3" t="s">
        <v>28</v>
      </c>
      <c r="F10" s="3" t="s">
        <v>17</v>
      </c>
      <c r="G10" s="4">
        <v>41793</v>
      </c>
    </row>
    <row r="11" spans="1:7" s="3" customFormat="1" ht="30" customHeight="1" x14ac:dyDescent="0.25">
      <c r="A11" s="3" t="s">
        <v>55</v>
      </c>
      <c r="B11" s="3" t="s">
        <v>18</v>
      </c>
      <c r="C11" s="3">
        <v>9</v>
      </c>
      <c r="D11" s="3" t="s">
        <v>67</v>
      </c>
      <c r="E11" s="3" t="s">
        <v>28</v>
      </c>
      <c r="F11" s="3" t="s">
        <v>17</v>
      </c>
      <c r="G11" s="4">
        <v>41793</v>
      </c>
    </row>
    <row r="12" spans="1:7" s="3" customFormat="1" ht="60" customHeight="1" x14ac:dyDescent="0.25">
      <c r="A12" s="3" t="s">
        <v>55</v>
      </c>
      <c r="B12" s="3" t="s">
        <v>18</v>
      </c>
      <c r="C12" s="3">
        <v>11</v>
      </c>
      <c r="D12" s="3" t="s">
        <v>68</v>
      </c>
      <c r="E12" s="3" t="s">
        <v>11</v>
      </c>
      <c r="F12" s="3" t="s">
        <v>17</v>
      </c>
      <c r="G12" s="4">
        <v>41793</v>
      </c>
    </row>
    <row r="13" spans="1:7" s="3" customFormat="1" x14ac:dyDescent="0.25">
      <c r="A13" s="3" t="s">
        <v>55</v>
      </c>
      <c r="B13" s="3" t="s">
        <v>18</v>
      </c>
      <c r="C13" s="3">
        <v>15</v>
      </c>
      <c r="D13" s="3" t="s">
        <v>72</v>
      </c>
      <c r="E13" s="3" t="s">
        <v>16</v>
      </c>
      <c r="F13" s="3" t="s">
        <v>17</v>
      </c>
      <c r="G13" s="4">
        <v>41793</v>
      </c>
    </row>
    <row r="14" spans="1:7" s="3" customFormat="1" ht="19.5" customHeight="1" x14ac:dyDescent="0.25">
      <c r="A14" s="3" t="s">
        <v>55</v>
      </c>
      <c r="B14" s="3" t="s">
        <v>18</v>
      </c>
      <c r="C14" s="3">
        <v>16</v>
      </c>
      <c r="D14" s="3" t="s">
        <v>73</v>
      </c>
      <c r="E14" s="3" t="s">
        <v>28</v>
      </c>
      <c r="F14" s="3" t="s">
        <v>17</v>
      </c>
      <c r="G14" s="4">
        <v>41793</v>
      </c>
    </row>
    <row r="15" spans="1:7" s="3" customFormat="1" x14ac:dyDescent="0.25">
      <c r="A15" s="3" t="s">
        <v>55</v>
      </c>
      <c r="B15" s="3" t="s">
        <v>18</v>
      </c>
      <c r="C15" s="3">
        <v>17</v>
      </c>
      <c r="D15" s="3" t="s">
        <v>74</v>
      </c>
      <c r="E15" s="3" t="s">
        <v>28</v>
      </c>
      <c r="F15" s="3" t="s">
        <v>17</v>
      </c>
      <c r="G15" s="4">
        <v>41793</v>
      </c>
    </row>
    <row r="16" spans="1:7" s="3" customFormat="1" ht="30" x14ac:dyDescent="0.25">
      <c r="A16" s="3" t="s">
        <v>55</v>
      </c>
      <c r="B16" s="3" t="s">
        <v>18</v>
      </c>
      <c r="C16" s="3">
        <v>24</v>
      </c>
      <c r="D16" s="3" t="s">
        <v>80</v>
      </c>
      <c r="E16" s="3" t="s">
        <v>16</v>
      </c>
      <c r="F16" s="3" t="s">
        <v>17</v>
      </c>
      <c r="G16" s="4">
        <v>41793</v>
      </c>
    </row>
    <row r="17" spans="1:7" s="3" customFormat="1" x14ac:dyDescent="0.25">
      <c r="A17" s="3" t="s">
        <v>55</v>
      </c>
      <c r="B17" s="3" t="s">
        <v>18</v>
      </c>
      <c r="C17" s="3">
        <v>24</v>
      </c>
      <c r="D17" s="3" t="s">
        <v>81</v>
      </c>
      <c r="E17" s="3" t="s">
        <v>28</v>
      </c>
      <c r="F17" s="3" t="s">
        <v>17</v>
      </c>
      <c r="G17" s="4">
        <v>41793</v>
      </c>
    </row>
    <row r="18" spans="1:7" s="3" customFormat="1" ht="30" x14ac:dyDescent="0.25">
      <c r="A18" s="3" t="s">
        <v>55</v>
      </c>
      <c r="B18" s="3" t="s">
        <v>18</v>
      </c>
      <c r="C18" s="3">
        <v>31</v>
      </c>
      <c r="D18" s="3" t="s">
        <v>84</v>
      </c>
      <c r="E18" s="3" t="s">
        <v>11</v>
      </c>
      <c r="F18" s="3" t="s">
        <v>17</v>
      </c>
      <c r="G18" s="4">
        <v>41793</v>
      </c>
    </row>
    <row r="19" spans="1:7" s="3" customFormat="1" ht="45" customHeight="1" x14ac:dyDescent="0.25">
      <c r="A19" s="3" t="s">
        <v>55</v>
      </c>
      <c r="B19" s="3" t="s">
        <v>18</v>
      </c>
      <c r="C19" s="3">
        <v>31</v>
      </c>
      <c r="D19" s="3" t="s">
        <v>85</v>
      </c>
      <c r="E19" s="3" t="s">
        <v>11</v>
      </c>
      <c r="F19" s="3" t="s">
        <v>17</v>
      </c>
      <c r="G19" s="4">
        <v>41793</v>
      </c>
    </row>
    <row r="20" spans="1:7" s="3" customFormat="1" ht="30" x14ac:dyDescent="0.25">
      <c r="A20" s="3" t="s">
        <v>55</v>
      </c>
      <c r="B20" s="3" t="s">
        <v>18</v>
      </c>
      <c r="C20" s="3">
        <v>33</v>
      </c>
      <c r="D20" s="3" t="s">
        <v>87</v>
      </c>
      <c r="E20" s="3" t="s">
        <v>11</v>
      </c>
      <c r="F20" s="3" t="s">
        <v>17</v>
      </c>
      <c r="G20" s="4">
        <v>41793</v>
      </c>
    </row>
    <row r="21" spans="1:7" s="3" customFormat="1" ht="15" customHeight="1" x14ac:dyDescent="0.25">
      <c r="A21" s="3" t="s">
        <v>55</v>
      </c>
      <c r="B21" s="3" t="s">
        <v>18</v>
      </c>
      <c r="C21" s="3">
        <v>33</v>
      </c>
      <c r="D21" s="3" t="s">
        <v>88</v>
      </c>
      <c r="E21" s="3" t="s">
        <v>11</v>
      </c>
      <c r="F21" s="3" t="s">
        <v>17</v>
      </c>
      <c r="G21" s="4">
        <v>41793</v>
      </c>
    </row>
    <row r="22" spans="1:7" s="3" customFormat="1" ht="30" x14ac:dyDescent="0.25">
      <c r="A22" s="3" t="s">
        <v>55</v>
      </c>
      <c r="B22" s="3" t="s">
        <v>18</v>
      </c>
      <c r="C22" s="3">
        <v>33</v>
      </c>
      <c r="D22" s="3" t="s">
        <v>89</v>
      </c>
      <c r="E22" s="3" t="s">
        <v>11</v>
      </c>
      <c r="F22" s="3" t="s">
        <v>17</v>
      </c>
      <c r="G22" s="4">
        <v>41793</v>
      </c>
    </row>
    <row r="23" spans="1:7" s="3" customFormat="1" x14ac:dyDescent="0.25">
      <c r="A23" s="3" t="s">
        <v>55</v>
      </c>
      <c r="B23" s="3" t="s">
        <v>18</v>
      </c>
      <c r="C23" s="3">
        <v>33</v>
      </c>
      <c r="D23" s="3" t="s">
        <v>90</v>
      </c>
      <c r="E23" s="3" t="s">
        <v>11</v>
      </c>
      <c r="F23" s="3" t="s">
        <v>17</v>
      </c>
      <c r="G23" s="4">
        <v>41793</v>
      </c>
    </row>
    <row r="24" spans="1:7" s="3" customFormat="1" ht="30" x14ac:dyDescent="0.25">
      <c r="A24" s="3" t="s">
        <v>55</v>
      </c>
      <c r="B24" s="3" t="s">
        <v>18</v>
      </c>
      <c r="C24" s="3">
        <v>41</v>
      </c>
      <c r="D24" s="3" t="s">
        <v>97</v>
      </c>
      <c r="E24" s="3" t="s">
        <v>16</v>
      </c>
      <c r="F24" s="3" t="s">
        <v>17</v>
      </c>
      <c r="G24" s="4">
        <v>41793</v>
      </c>
    </row>
    <row r="25" spans="1:7" s="3" customFormat="1" ht="30" x14ac:dyDescent="0.25">
      <c r="A25" s="3" t="s">
        <v>55</v>
      </c>
      <c r="B25" s="3" t="s">
        <v>18</v>
      </c>
      <c r="C25" s="3">
        <v>41</v>
      </c>
      <c r="D25" s="3" t="s">
        <v>98</v>
      </c>
      <c r="E25" s="3" t="s">
        <v>28</v>
      </c>
      <c r="F25" s="3" t="s">
        <v>17</v>
      </c>
      <c r="G25" s="4">
        <v>41793</v>
      </c>
    </row>
    <row r="26" spans="1:7" s="3" customFormat="1" x14ac:dyDescent="0.25">
      <c r="A26" s="3" t="s">
        <v>55</v>
      </c>
      <c r="B26" s="3" t="s">
        <v>18</v>
      </c>
      <c r="C26" s="3">
        <v>42</v>
      </c>
      <c r="D26" s="3" t="s">
        <v>99</v>
      </c>
      <c r="E26" s="3" t="s">
        <v>28</v>
      </c>
      <c r="F26" s="3" t="s">
        <v>17</v>
      </c>
      <c r="G26" s="4">
        <v>41793</v>
      </c>
    </row>
    <row r="27" spans="1:7" s="3" customFormat="1" x14ac:dyDescent="0.25">
      <c r="A27" s="3" t="s">
        <v>55</v>
      </c>
      <c r="B27" s="3" t="s">
        <v>18</v>
      </c>
      <c r="C27" s="3">
        <v>48</v>
      </c>
      <c r="D27" s="3" t="s">
        <v>106</v>
      </c>
      <c r="E27" s="3" t="s">
        <v>16</v>
      </c>
      <c r="F27" s="3" t="s">
        <v>17</v>
      </c>
      <c r="G27" s="4">
        <v>41793</v>
      </c>
    </row>
    <row r="28" spans="1:7" s="3" customFormat="1" ht="30" x14ac:dyDescent="0.25">
      <c r="A28" s="3" t="s">
        <v>108</v>
      </c>
      <c r="B28" s="3" t="s">
        <v>18</v>
      </c>
      <c r="C28" s="3">
        <v>4</v>
      </c>
      <c r="D28" s="3" t="s">
        <v>114</v>
      </c>
      <c r="E28" s="3" t="s">
        <v>11</v>
      </c>
      <c r="F28" s="3" t="s">
        <v>17</v>
      </c>
      <c r="G28" s="4">
        <v>41814</v>
      </c>
    </row>
    <row r="29" spans="1:7" s="3" customFormat="1" ht="39" customHeight="1" x14ac:dyDescent="0.25">
      <c r="A29" s="3" t="s">
        <v>133</v>
      </c>
      <c r="B29" s="3" t="s">
        <v>18</v>
      </c>
      <c r="C29" s="3">
        <v>5</v>
      </c>
      <c r="D29" s="3" t="s">
        <v>143</v>
      </c>
      <c r="E29" s="3" t="s">
        <v>28</v>
      </c>
      <c r="F29" s="3" t="s">
        <v>17</v>
      </c>
      <c r="G29" s="4">
        <v>41877</v>
      </c>
    </row>
    <row r="30" spans="1:7" s="3" customFormat="1" x14ac:dyDescent="0.25">
      <c r="A30" s="3" t="s">
        <v>133</v>
      </c>
      <c r="B30" s="3" t="s">
        <v>18</v>
      </c>
      <c r="C30" s="3">
        <v>18</v>
      </c>
      <c r="D30" s="3" t="s">
        <v>146</v>
      </c>
      <c r="E30" s="3" t="s">
        <v>28</v>
      </c>
      <c r="F30" s="3" t="s">
        <v>17</v>
      </c>
      <c r="G30" s="4">
        <v>41877</v>
      </c>
    </row>
    <row r="31" spans="1:7" s="3" customFormat="1" ht="19.5" customHeight="1" x14ac:dyDescent="0.25">
      <c r="A31" s="3" t="s">
        <v>133</v>
      </c>
      <c r="B31" s="3" t="s">
        <v>18</v>
      </c>
      <c r="C31" s="3">
        <v>20</v>
      </c>
      <c r="D31" s="3" t="s">
        <v>148</v>
      </c>
      <c r="E31" s="3" t="s">
        <v>16</v>
      </c>
      <c r="F31" s="3" t="s">
        <v>17</v>
      </c>
      <c r="G31" s="4">
        <v>41877</v>
      </c>
    </row>
    <row r="32" spans="1:7" s="3" customFormat="1" ht="15" customHeight="1" x14ac:dyDescent="0.25">
      <c r="A32" s="3" t="s">
        <v>133</v>
      </c>
      <c r="B32" s="3" t="s">
        <v>18</v>
      </c>
      <c r="C32" s="3">
        <v>22</v>
      </c>
      <c r="D32" s="3" t="s">
        <v>150</v>
      </c>
      <c r="E32" s="3" t="s">
        <v>28</v>
      </c>
      <c r="F32" s="3" t="s">
        <v>17</v>
      </c>
      <c r="G32" s="4">
        <v>41877</v>
      </c>
    </row>
    <row r="33" spans="1:7" s="3" customFormat="1" ht="30" customHeight="1" x14ac:dyDescent="0.25">
      <c r="A33" s="3" t="s">
        <v>154</v>
      </c>
      <c r="B33" s="3" t="s">
        <v>18</v>
      </c>
      <c r="C33" s="3">
        <v>1</v>
      </c>
      <c r="D33" s="3" t="s">
        <v>176</v>
      </c>
      <c r="E33" s="3" t="s">
        <v>11</v>
      </c>
      <c r="F33" s="3" t="s">
        <v>17</v>
      </c>
      <c r="G33" s="4">
        <v>41842</v>
      </c>
    </row>
    <row r="34" spans="1:7" s="3" customFormat="1" x14ac:dyDescent="0.25">
      <c r="A34" s="3" t="s">
        <v>154</v>
      </c>
      <c r="B34" s="3" t="s">
        <v>18</v>
      </c>
      <c r="C34" s="3">
        <v>2</v>
      </c>
      <c r="D34" s="3" t="s">
        <v>177</v>
      </c>
      <c r="E34" s="3" t="s">
        <v>11</v>
      </c>
      <c r="F34" s="3" t="s">
        <v>17</v>
      </c>
      <c r="G34" s="4">
        <v>41779</v>
      </c>
    </row>
    <row r="35" spans="1:7" s="3" customFormat="1" ht="19.5" customHeight="1" x14ac:dyDescent="0.25">
      <c r="A35" s="3" t="s">
        <v>154</v>
      </c>
      <c r="B35" s="3" t="s">
        <v>18</v>
      </c>
      <c r="C35" s="3">
        <v>10</v>
      </c>
      <c r="D35" s="3" t="s">
        <v>178</v>
      </c>
      <c r="E35" s="3" t="s">
        <v>11</v>
      </c>
      <c r="F35" s="3" t="s">
        <v>17</v>
      </c>
      <c r="G35" s="4">
        <v>41779</v>
      </c>
    </row>
    <row r="36" spans="1:7" s="3" customFormat="1" ht="30" x14ac:dyDescent="0.25">
      <c r="A36" s="3" t="s">
        <v>154</v>
      </c>
      <c r="B36" s="3" t="s">
        <v>18</v>
      </c>
      <c r="C36" s="3">
        <v>11</v>
      </c>
      <c r="D36" s="3" t="s">
        <v>179</v>
      </c>
      <c r="E36" s="3" t="s">
        <v>11</v>
      </c>
      <c r="F36" s="3" t="s">
        <v>17</v>
      </c>
      <c r="G36" s="4">
        <v>41779</v>
      </c>
    </row>
    <row r="37" spans="1:7" s="3" customFormat="1" x14ac:dyDescent="0.25">
      <c r="A37" s="3" t="s">
        <v>154</v>
      </c>
      <c r="B37" s="3" t="s">
        <v>18</v>
      </c>
      <c r="C37" s="3">
        <v>12</v>
      </c>
      <c r="D37" s="3" t="s">
        <v>180</v>
      </c>
      <c r="E37" s="3" t="s">
        <v>28</v>
      </c>
      <c r="F37" s="3" t="s">
        <v>17</v>
      </c>
      <c r="G37" s="4">
        <v>41779</v>
      </c>
    </row>
    <row r="38" spans="1:7" s="3" customFormat="1" ht="45" customHeight="1" x14ac:dyDescent="0.25">
      <c r="A38" s="3" t="s">
        <v>184</v>
      </c>
      <c r="B38" s="3" t="s">
        <v>18</v>
      </c>
      <c r="C38" s="3">
        <v>1</v>
      </c>
      <c r="D38" s="3" t="s">
        <v>187</v>
      </c>
      <c r="E38" s="3" t="s">
        <v>11</v>
      </c>
      <c r="F38" s="3" t="s">
        <v>17</v>
      </c>
      <c r="G38" s="4">
        <v>41860</v>
      </c>
    </row>
    <row r="39" spans="1:7" s="3" customFormat="1" x14ac:dyDescent="0.25">
      <c r="A39" s="3" t="s">
        <v>184</v>
      </c>
      <c r="B39" s="3" t="s">
        <v>18</v>
      </c>
      <c r="C39" s="3">
        <v>1</v>
      </c>
      <c r="D39" s="3" t="s">
        <v>188</v>
      </c>
      <c r="E39" s="3" t="s">
        <v>11</v>
      </c>
      <c r="F39" s="3" t="s">
        <v>17</v>
      </c>
      <c r="G39" s="4">
        <v>41860</v>
      </c>
    </row>
    <row r="40" spans="1:7" s="3" customFormat="1" ht="30" x14ac:dyDescent="0.25">
      <c r="A40" s="3" t="s">
        <v>184</v>
      </c>
      <c r="B40" s="3" t="s">
        <v>18</v>
      </c>
      <c r="C40" s="3">
        <v>2</v>
      </c>
      <c r="D40" s="3" t="s">
        <v>190</v>
      </c>
      <c r="E40" s="3" t="s">
        <v>28</v>
      </c>
      <c r="F40" s="3" t="s">
        <v>17</v>
      </c>
      <c r="G40" s="4">
        <v>41860</v>
      </c>
    </row>
    <row r="41" spans="1:7" s="3" customFormat="1" ht="30" x14ac:dyDescent="0.25">
      <c r="A41" s="3" t="s">
        <v>199</v>
      </c>
      <c r="B41" s="3" t="s">
        <v>18</v>
      </c>
      <c r="C41" s="3">
        <v>1</v>
      </c>
      <c r="D41" s="3" t="s">
        <v>206</v>
      </c>
      <c r="E41" s="3" t="s">
        <v>11</v>
      </c>
      <c r="F41" s="3" t="s">
        <v>17</v>
      </c>
      <c r="G41" s="4">
        <v>41793</v>
      </c>
    </row>
    <row r="42" spans="1:7" s="3" customFormat="1" ht="15" customHeight="1" x14ac:dyDescent="0.25">
      <c r="A42" s="3" t="s">
        <v>199</v>
      </c>
      <c r="B42" s="3" t="s">
        <v>18</v>
      </c>
      <c r="C42" s="3">
        <v>1</v>
      </c>
      <c r="D42" s="3" t="s">
        <v>201</v>
      </c>
      <c r="E42" s="3" t="s">
        <v>11</v>
      </c>
      <c r="F42" s="3" t="s">
        <v>17</v>
      </c>
      <c r="G42" s="4">
        <v>41793</v>
      </c>
    </row>
    <row r="43" spans="1:7" s="3" customFormat="1" ht="30" x14ac:dyDescent="0.25">
      <c r="A43" s="3" t="s">
        <v>199</v>
      </c>
      <c r="B43" s="3" t="s">
        <v>18</v>
      </c>
      <c r="C43" s="3">
        <v>1</v>
      </c>
      <c r="D43" s="3" t="s">
        <v>207</v>
      </c>
      <c r="E43" s="3" t="s">
        <v>11</v>
      </c>
      <c r="F43" s="3" t="s">
        <v>17</v>
      </c>
      <c r="G43" s="4">
        <v>41793</v>
      </c>
    </row>
    <row r="44" spans="1:7" s="3" customFormat="1" ht="45" customHeight="1" x14ac:dyDescent="0.25">
      <c r="A44" s="3" t="s">
        <v>191</v>
      </c>
      <c r="B44" s="3" t="s">
        <v>18</v>
      </c>
      <c r="C44" s="3">
        <v>1</v>
      </c>
      <c r="D44" s="3" t="s">
        <v>198</v>
      </c>
      <c r="E44" s="3" t="s">
        <v>16</v>
      </c>
      <c r="F44" s="3" t="s">
        <v>17</v>
      </c>
      <c r="G44" s="4">
        <v>41779</v>
      </c>
    </row>
    <row r="45" spans="1:7" s="3" customFormat="1" x14ac:dyDescent="0.25">
      <c r="A45" s="3" t="s">
        <v>210</v>
      </c>
      <c r="B45" s="3" t="s">
        <v>18</v>
      </c>
      <c r="C45" s="3">
        <v>3</v>
      </c>
      <c r="D45" s="3" t="s">
        <v>221</v>
      </c>
      <c r="E45" s="3" t="s">
        <v>28</v>
      </c>
      <c r="F45" s="3" t="s">
        <v>17</v>
      </c>
      <c r="G45" s="4">
        <v>41716</v>
      </c>
    </row>
    <row r="46" spans="1:7" s="3" customFormat="1" ht="15" customHeight="1" x14ac:dyDescent="0.25">
      <c r="A46" s="3" t="s">
        <v>210</v>
      </c>
      <c r="B46" s="3" t="s">
        <v>18</v>
      </c>
      <c r="C46" s="3">
        <v>4</v>
      </c>
      <c r="D46" s="3" t="s">
        <v>222</v>
      </c>
      <c r="E46" s="3" t="s">
        <v>16</v>
      </c>
      <c r="F46" s="3" t="s">
        <v>17</v>
      </c>
      <c r="G46" s="4">
        <v>41716</v>
      </c>
    </row>
    <row r="47" spans="1:7" s="3" customFormat="1" ht="45" customHeight="1" x14ac:dyDescent="0.25">
      <c r="A47" s="3" t="s">
        <v>210</v>
      </c>
      <c r="B47" s="3" t="s">
        <v>18</v>
      </c>
      <c r="C47" s="3">
        <v>8</v>
      </c>
      <c r="D47" s="3" t="s">
        <v>224</v>
      </c>
      <c r="E47" s="3" t="s">
        <v>28</v>
      </c>
      <c r="F47" s="3" t="s">
        <v>17</v>
      </c>
      <c r="G47" s="4">
        <v>41716</v>
      </c>
    </row>
    <row r="48" spans="1:7" s="3" customFormat="1" ht="19.5" customHeight="1" x14ac:dyDescent="0.25">
      <c r="A48" s="3" t="s">
        <v>210</v>
      </c>
      <c r="B48" s="3" t="s">
        <v>18</v>
      </c>
      <c r="C48" s="3">
        <v>13</v>
      </c>
      <c r="D48" s="3" t="s">
        <v>229</v>
      </c>
      <c r="E48" s="3" t="s">
        <v>16</v>
      </c>
      <c r="F48" s="3" t="s">
        <v>17</v>
      </c>
      <c r="G48" s="4">
        <v>41716</v>
      </c>
    </row>
    <row r="49" spans="1:7" s="3" customFormat="1" ht="45" customHeight="1" x14ac:dyDescent="0.25">
      <c r="A49" s="3" t="s">
        <v>231</v>
      </c>
      <c r="B49" s="3" t="s">
        <v>18</v>
      </c>
      <c r="C49" s="3">
        <v>6</v>
      </c>
      <c r="D49" s="3" t="s">
        <v>239</v>
      </c>
      <c r="E49" s="3" t="s">
        <v>28</v>
      </c>
      <c r="F49" s="3" t="s">
        <v>17</v>
      </c>
      <c r="G49" s="4">
        <v>41765</v>
      </c>
    </row>
    <row r="50" spans="1:7" s="3" customFormat="1" ht="19.5" customHeight="1" x14ac:dyDescent="0.25">
      <c r="A50" s="3" t="s">
        <v>231</v>
      </c>
      <c r="B50" s="3" t="s">
        <v>18</v>
      </c>
      <c r="C50" s="3">
        <v>9</v>
      </c>
      <c r="D50" s="3" t="s">
        <v>241</v>
      </c>
      <c r="E50" s="3" t="s">
        <v>16</v>
      </c>
      <c r="F50" s="3" t="s">
        <v>17</v>
      </c>
      <c r="G50" s="4">
        <v>41765</v>
      </c>
    </row>
    <row r="51" spans="1:7" s="3" customFormat="1" ht="15" customHeight="1" x14ac:dyDescent="0.25">
      <c r="A51" s="3" t="s">
        <v>279</v>
      </c>
      <c r="B51" s="3" t="s">
        <v>18</v>
      </c>
      <c r="C51" s="3">
        <v>6</v>
      </c>
      <c r="D51" s="3" t="s">
        <v>291</v>
      </c>
      <c r="E51" s="3" t="s">
        <v>16</v>
      </c>
      <c r="F51" s="3" t="s">
        <v>17</v>
      </c>
      <c r="G51" s="4">
        <v>41891</v>
      </c>
    </row>
    <row r="52" spans="1:7" s="3" customFormat="1" x14ac:dyDescent="0.25">
      <c r="A52" s="3" t="s">
        <v>267</v>
      </c>
      <c r="B52" s="3" t="s">
        <v>18</v>
      </c>
      <c r="C52" s="3">
        <v>8</v>
      </c>
      <c r="D52" s="3" t="s">
        <v>278</v>
      </c>
      <c r="E52" s="3" t="s">
        <v>16</v>
      </c>
      <c r="F52" s="3" t="s">
        <v>17</v>
      </c>
      <c r="G52" s="4">
        <v>41814</v>
      </c>
    </row>
    <row r="53" spans="1:7" s="3" customFormat="1" ht="30" x14ac:dyDescent="0.25">
      <c r="A53" s="3" t="s">
        <v>292</v>
      </c>
      <c r="B53" s="3" t="s">
        <v>18</v>
      </c>
      <c r="C53" s="3">
        <v>8</v>
      </c>
      <c r="D53" s="3" t="s">
        <v>297</v>
      </c>
      <c r="E53" s="3" t="s">
        <v>11</v>
      </c>
      <c r="F53" s="3" t="s">
        <v>17</v>
      </c>
      <c r="G53" s="4">
        <v>41856</v>
      </c>
    </row>
    <row r="54" spans="1:7" s="3" customFormat="1" ht="30" x14ac:dyDescent="0.25">
      <c r="A54" s="3" t="s">
        <v>292</v>
      </c>
      <c r="B54" s="3" t="s">
        <v>18</v>
      </c>
      <c r="C54" s="3">
        <v>11</v>
      </c>
      <c r="D54" s="3" t="s">
        <v>299</v>
      </c>
      <c r="E54" s="3" t="s">
        <v>28</v>
      </c>
      <c r="F54" s="3" t="s">
        <v>17</v>
      </c>
      <c r="G54" s="4">
        <v>41856</v>
      </c>
    </row>
    <row r="55" spans="1:7" s="3" customFormat="1" ht="30" x14ac:dyDescent="0.25">
      <c r="A55" s="3" t="s">
        <v>303</v>
      </c>
      <c r="B55" s="3" t="s">
        <v>18</v>
      </c>
      <c r="C55" s="3">
        <v>6</v>
      </c>
      <c r="D55" s="3" t="s">
        <v>314</v>
      </c>
      <c r="E55" s="3" t="s">
        <v>11</v>
      </c>
      <c r="F55" s="3" t="s">
        <v>17</v>
      </c>
      <c r="G55" s="4">
        <v>41863</v>
      </c>
    </row>
    <row r="56" spans="1:7" s="3" customFormat="1" ht="15" customHeight="1" x14ac:dyDescent="0.25">
      <c r="A56" s="3" t="s">
        <v>317</v>
      </c>
      <c r="B56" s="3" t="s">
        <v>18</v>
      </c>
      <c r="C56" s="3">
        <v>3</v>
      </c>
      <c r="D56" s="3" t="s">
        <v>319</v>
      </c>
      <c r="E56" s="3" t="s">
        <v>28</v>
      </c>
      <c r="F56" s="3" t="s">
        <v>17</v>
      </c>
      <c r="G56" s="4">
        <v>41856</v>
      </c>
    </row>
    <row r="57" spans="1:7" s="3" customFormat="1" ht="45" customHeight="1" x14ac:dyDescent="0.25">
      <c r="A57" s="3" t="s">
        <v>317</v>
      </c>
      <c r="B57" s="3" t="s">
        <v>18</v>
      </c>
      <c r="C57" s="3">
        <v>7</v>
      </c>
      <c r="D57" s="3" t="s">
        <v>322</v>
      </c>
      <c r="E57" s="3" t="s">
        <v>28</v>
      </c>
      <c r="F57" s="3" t="s">
        <v>17</v>
      </c>
      <c r="G57" s="4">
        <v>41856</v>
      </c>
    </row>
    <row r="58" spans="1:7" s="3" customFormat="1" ht="45" customHeight="1" x14ac:dyDescent="0.25">
      <c r="A58" s="3" t="s">
        <v>315</v>
      </c>
      <c r="B58" s="3" t="s">
        <v>18</v>
      </c>
      <c r="C58" s="3">
        <v>4</v>
      </c>
      <c r="D58" s="3" t="s">
        <v>316</v>
      </c>
      <c r="E58" s="3" t="s">
        <v>28</v>
      </c>
      <c r="F58" s="3" t="s">
        <v>17</v>
      </c>
      <c r="G58" s="4">
        <v>41793</v>
      </c>
    </row>
    <row r="59" spans="1:7" s="3" customFormat="1" ht="30" customHeight="1" x14ac:dyDescent="0.25">
      <c r="A59" s="3" t="s">
        <v>324</v>
      </c>
      <c r="B59" s="3" t="s">
        <v>18</v>
      </c>
      <c r="C59" s="3" t="s">
        <v>4</v>
      </c>
      <c r="D59" s="3" t="s">
        <v>327</v>
      </c>
      <c r="E59" s="3" t="s">
        <v>11</v>
      </c>
      <c r="F59" s="3" t="s">
        <v>17</v>
      </c>
      <c r="G59" s="4">
        <v>41793</v>
      </c>
    </row>
    <row r="60" spans="1:7" s="3" customFormat="1" ht="19.5" customHeight="1" x14ac:dyDescent="0.25">
      <c r="A60" s="3" t="s">
        <v>390</v>
      </c>
      <c r="B60" s="3" t="s">
        <v>18</v>
      </c>
      <c r="C60" s="3">
        <v>2</v>
      </c>
      <c r="D60" s="3" t="s">
        <v>394</v>
      </c>
      <c r="E60" s="3" t="s">
        <v>28</v>
      </c>
      <c r="F60" s="3" t="s">
        <v>17</v>
      </c>
      <c r="G60" s="4">
        <v>41765</v>
      </c>
    </row>
    <row r="61" spans="1:7" s="3" customFormat="1" ht="48.75" customHeight="1" x14ac:dyDescent="0.25">
      <c r="A61" s="3" t="s">
        <v>390</v>
      </c>
      <c r="B61" s="3" t="s">
        <v>18</v>
      </c>
      <c r="C61" s="3">
        <v>5</v>
      </c>
      <c r="D61" s="3" t="s">
        <v>396</v>
      </c>
      <c r="E61" s="3" t="s">
        <v>28</v>
      </c>
      <c r="F61" s="3" t="s">
        <v>17</v>
      </c>
      <c r="G61" s="4">
        <v>41835</v>
      </c>
    </row>
    <row r="62" spans="1:7" s="3" customFormat="1" ht="60" customHeight="1" x14ac:dyDescent="0.25">
      <c r="A62" s="3" t="s">
        <v>390</v>
      </c>
      <c r="B62" s="3" t="s">
        <v>18</v>
      </c>
      <c r="C62" s="3">
        <v>13</v>
      </c>
      <c r="D62" s="3" t="s">
        <v>400</v>
      </c>
      <c r="E62" s="3" t="s">
        <v>28</v>
      </c>
      <c r="F62" s="3" t="s">
        <v>17</v>
      </c>
      <c r="G62" s="4">
        <v>41765</v>
      </c>
    </row>
    <row r="63" spans="1:7" s="3" customFormat="1" ht="19.5" customHeight="1" x14ac:dyDescent="0.25">
      <c r="A63" s="3" t="s">
        <v>328</v>
      </c>
      <c r="B63" s="3" t="s">
        <v>18</v>
      </c>
      <c r="C63" s="3">
        <v>1</v>
      </c>
      <c r="D63" s="3" t="s">
        <v>334</v>
      </c>
      <c r="E63" s="3" t="s">
        <v>16</v>
      </c>
      <c r="F63" s="3" t="s">
        <v>17</v>
      </c>
      <c r="G63" s="4">
        <v>41772</v>
      </c>
    </row>
    <row r="64" spans="1:7" s="3" customFormat="1" ht="45" customHeight="1" x14ac:dyDescent="0.25">
      <c r="A64" s="3" t="s">
        <v>352</v>
      </c>
      <c r="B64" s="3" t="s">
        <v>18</v>
      </c>
      <c r="C64" s="3">
        <v>1</v>
      </c>
      <c r="D64" s="3" t="s">
        <v>353</v>
      </c>
      <c r="E64" s="3" t="s">
        <v>11</v>
      </c>
      <c r="F64" s="3" t="s">
        <v>17</v>
      </c>
      <c r="G64" s="4">
        <v>41793</v>
      </c>
    </row>
    <row r="65" spans="1:7" s="3" customFormat="1" x14ac:dyDescent="0.25">
      <c r="A65" s="3" t="s">
        <v>352</v>
      </c>
      <c r="B65" s="3" t="s">
        <v>18</v>
      </c>
      <c r="C65" s="3">
        <v>5</v>
      </c>
      <c r="D65" s="3" t="s">
        <v>355</v>
      </c>
      <c r="E65" s="3" t="s">
        <v>28</v>
      </c>
      <c r="F65" s="3" t="s">
        <v>17</v>
      </c>
      <c r="G65" s="4">
        <v>41793</v>
      </c>
    </row>
    <row r="66" spans="1:7" s="3" customFormat="1" ht="30" x14ac:dyDescent="0.25">
      <c r="A66" s="3" t="s">
        <v>352</v>
      </c>
      <c r="B66" s="3" t="s">
        <v>18</v>
      </c>
      <c r="C66" s="3">
        <v>11</v>
      </c>
      <c r="D66" s="3" t="s">
        <v>359</v>
      </c>
      <c r="E66" s="3" t="s">
        <v>28</v>
      </c>
      <c r="F66" s="3" t="s">
        <v>17</v>
      </c>
      <c r="G66" s="4">
        <v>41793</v>
      </c>
    </row>
    <row r="67" spans="1:7" s="3" customFormat="1" ht="19.5" customHeight="1" x14ac:dyDescent="0.25">
      <c r="A67" s="3" t="s">
        <v>352</v>
      </c>
      <c r="B67" s="3" t="s">
        <v>18</v>
      </c>
      <c r="C67" s="3">
        <v>12</v>
      </c>
      <c r="D67" s="3" t="s">
        <v>360</v>
      </c>
      <c r="E67" s="3" t="s">
        <v>11</v>
      </c>
      <c r="F67" s="3" t="s">
        <v>17</v>
      </c>
      <c r="G67" s="4">
        <v>41793</v>
      </c>
    </row>
    <row r="68" spans="1:7" s="3" customFormat="1" ht="15" customHeight="1" x14ac:dyDescent="0.25">
      <c r="A68" s="3" t="s">
        <v>373</v>
      </c>
      <c r="B68" s="3" t="s">
        <v>18</v>
      </c>
      <c r="C68" s="3">
        <v>13</v>
      </c>
      <c r="D68" s="3" t="s">
        <v>382</v>
      </c>
      <c r="E68" s="3" t="s">
        <v>16</v>
      </c>
      <c r="F68" s="3" t="s">
        <v>17</v>
      </c>
      <c r="G68" s="4">
        <v>41814</v>
      </c>
    </row>
    <row r="69" spans="1:7" s="3" customFormat="1" ht="30" x14ac:dyDescent="0.25">
      <c r="A69" s="3" t="s">
        <v>373</v>
      </c>
      <c r="B69" s="3" t="s">
        <v>18</v>
      </c>
      <c r="C69" s="3">
        <v>22</v>
      </c>
      <c r="D69" s="3" t="s">
        <v>386</v>
      </c>
      <c r="E69" s="3" t="s">
        <v>16</v>
      </c>
      <c r="F69" s="3" t="s">
        <v>17</v>
      </c>
      <c r="G69" s="4">
        <v>41814</v>
      </c>
    </row>
    <row r="70" spans="1:7" s="3" customFormat="1" x14ac:dyDescent="0.25">
      <c r="A70" s="3" t="s">
        <v>416</v>
      </c>
      <c r="B70" s="3" t="s">
        <v>18</v>
      </c>
      <c r="C70" s="3">
        <v>5</v>
      </c>
      <c r="D70" s="3" t="s">
        <v>426</v>
      </c>
      <c r="E70" s="3" t="s">
        <v>28</v>
      </c>
      <c r="F70" s="3" t="s">
        <v>17</v>
      </c>
      <c r="G70" s="4">
        <v>41814</v>
      </c>
    </row>
    <row r="71" spans="1:7" s="3" customFormat="1" ht="30" x14ac:dyDescent="0.25">
      <c r="A71" s="3" t="s">
        <v>416</v>
      </c>
      <c r="B71" s="3" t="s">
        <v>18</v>
      </c>
      <c r="C71" s="3">
        <v>5</v>
      </c>
      <c r="D71" s="3" t="s">
        <v>427</v>
      </c>
      <c r="E71" s="3" t="s">
        <v>11</v>
      </c>
      <c r="F71" s="3" t="s">
        <v>17</v>
      </c>
      <c r="G71" s="4">
        <v>41877</v>
      </c>
    </row>
    <row r="72" spans="1:7" s="3" customFormat="1" ht="30" x14ac:dyDescent="0.25">
      <c r="A72" s="3" t="s">
        <v>428</v>
      </c>
      <c r="B72" s="3" t="s">
        <v>18</v>
      </c>
      <c r="C72" s="3">
        <v>1</v>
      </c>
      <c r="D72" s="3" t="s">
        <v>433</v>
      </c>
      <c r="E72" s="3" t="s">
        <v>28</v>
      </c>
      <c r="F72" s="3" t="s">
        <v>17</v>
      </c>
      <c r="G72" s="4">
        <v>41779</v>
      </c>
    </row>
    <row r="73" spans="1:7" s="3" customFormat="1" x14ac:dyDescent="0.25">
      <c r="A73" s="3" t="s">
        <v>428</v>
      </c>
      <c r="B73" s="3" t="s">
        <v>18</v>
      </c>
      <c r="C73" s="3">
        <v>5</v>
      </c>
      <c r="D73" s="3" t="s">
        <v>436</v>
      </c>
      <c r="E73" s="3" t="s">
        <v>16</v>
      </c>
      <c r="F73" s="3" t="s">
        <v>17</v>
      </c>
      <c r="G73" s="4">
        <v>41779</v>
      </c>
    </row>
    <row r="74" spans="1:7" s="3" customFormat="1" ht="30" x14ac:dyDescent="0.25">
      <c r="A74" s="3" t="s">
        <v>437</v>
      </c>
      <c r="B74" s="3" t="s">
        <v>18</v>
      </c>
      <c r="C74" s="3">
        <v>8</v>
      </c>
      <c r="D74" s="3" t="s">
        <v>443</v>
      </c>
      <c r="E74" s="3" t="s">
        <v>28</v>
      </c>
      <c r="F74" s="3" t="s">
        <v>17</v>
      </c>
      <c r="G74" s="4">
        <v>41779</v>
      </c>
    </row>
    <row r="75" spans="1:7" s="3" customFormat="1" x14ac:dyDescent="0.25">
      <c r="A75" s="3" t="s">
        <v>437</v>
      </c>
      <c r="B75" s="3" t="s">
        <v>18</v>
      </c>
      <c r="C75" s="3">
        <v>13</v>
      </c>
      <c r="D75" s="3" t="s">
        <v>446</v>
      </c>
      <c r="E75" s="3" t="s">
        <v>11</v>
      </c>
      <c r="F75" s="3" t="s">
        <v>17</v>
      </c>
      <c r="G75" s="4">
        <v>41779</v>
      </c>
    </row>
    <row r="76" spans="1:7" s="3" customFormat="1" ht="30" x14ac:dyDescent="0.25">
      <c r="A76" s="3" t="s">
        <v>437</v>
      </c>
      <c r="B76" s="3" t="s">
        <v>18</v>
      </c>
      <c r="C76" s="3">
        <v>13</v>
      </c>
      <c r="D76" s="3" t="s">
        <v>447</v>
      </c>
      <c r="E76" s="3" t="s">
        <v>11</v>
      </c>
      <c r="F76" s="3" t="s">
        <v>17</v>
      </c>
      <c r="G76" s="4">
        <v>41779</v>
      </c>
    </row>
    <row r="77" spans="1:7" s="3" customFormat="1" ht="30" x14ac:dyDescent="0.25">
      <c r="A77" s="3" t="s">
        <v>437</v>
      </c>
      <c r="B77" s="3" t="s">
        <v>18</v>
      </c>
      <c r="C77" s="3">
        <v>13</v>
      </c>
      <c r="D77" s="3" t="s">
        <v>448</v>
      </c>
      <c r="E77" s="3" t="s">
        <v>11</v>
      </c>
      <c r="F77" s="3" t="s">
        <v>17</v>
      </c>
      <c r="G77" s="4">
        <v>41779</v>
      </c>
    </row>
    <row r="78" spans="1:7" s="3" customFormat="1" ht="45" customHeight="1" x14ac:dyDescent="0.25">
      <c r="A78" s="3" t="s">
        <v>437</v>
      </c>
      <c r="B78" s="3" t="s">
        <v>18</v>
      </c>
      <c r="C78" s="3">
        <v>14</v>
      </c>
      <c r="D78" s="3" t="s">
        <v>449</v>
      </c>
      <c r="E78" s="3" t="s">
        <v>16</v>
      </c>
      <c r="F78" s="3" t="s">
        <v>17</v>
      </c>
      <c r="G78" s="4">
        <v>41779</v>
      </c>
    </row>
    <row r="79" spans="1:7" s="3" customFormat="1" ht="15" customHeight="1" x14ac:dyDescent="0.25">
      <c r="A79" s="3" t="s">
        <v>455</v>
      </c>
      <c r="B79" s="3" t="s">
        <v>18</v>
      </c>
      <c r="C79" s="3">
        <v>6</v>
      </c>
      <c r="D79" s="3" t="s">
        <v>469</v>
      </c>
      <c r="E79" s="3" t="s">
        <v>16</v>
      </c>
      <c r="F79" s="3" t="s">
        <v>17</v>
      </c>
      <c r="G79" s="4">
        <v>41800</v>
      </c>
    </row>
    <row r="80" spans="1:7" s="3" customFormat="1" x14ac:dyDescent="0.25">
      <c r="A80" s="3" t="s">
        <v>488</v>
      </c>
      <c r="B80" s="3" t="s">
        <v>18</v>
      </c>
      <c r="C80" s="3">
        <v>3</v>
      </c>
      <c r="D80" s="3" t="s">
        <v>501</v>
      </c>
      <c r="E80" s="3" t="s">
        <v>16</v>
      </c>
      <c r="F80" s="3" t="s">
        <v>491</v>
      </c>
      <c r="G80" s="4">
        <v>41702</v>
      </c>
    </row>
    <row r="81" spans="1:7" s="3" customFormat="1" x14ac:dyDescent="0.25">
      <c r="A81" s="3" t="s">
        <v>488</v>
      </c>
      <c r="B81" s="3" t="s">
        <v>18</v>
      </c>
      <c r="C81" s="3">
        <v>7</v>
      </c>
      <c r="D81" s="3" t="s">
        <v>502</v>
      </c>
      <c r="E81" s="3" t="s">
        <v>28</v>
      </c>
      <c r="F81" s="3" t="s">
        <v>491</v>
      </c>
      <c r="G81" s="4">
        <v>41702</v>
      </c>
    </row>
    <row r="82" spans="1:7" s="3" customFormat="1" x14ac:dyDescent="0.25">
      <c r="A82" s="3" t="s">
        <v>488</v>
      </c>
      <c r="B82" s="3" t="s">
        <v>18</v>
      </c>
      <c r="C82" s="3">
        <v>13</v>
      </c>
      <c r="D82" s="3" t="s">
        <v>505</v>
      </c>
      <c r="E82" s="3" t="s">
        <v>16</v>
      </c>
      <c r="F82" s="3" t="s">
        <v>491</v>
      </c>
      <c r="G82" s="4">
        <v>41702</v>
      </c>
    </row>
    <row r="83" spans="1:7" s="3" customFormat="1" x14ac:dyDescent="0.25">
      <c r="A83" s="3" t="s">
        <v>488</v>
      </c>
      <c r="B83" s="3" t="s">
        <v>18</v>
      </c>
      <c r="C83" s="3">
        <v>13</v>
      </c>
      <c r="D83" s="3" t="s">
        <v>506</v>
      </c>
      <c r="E83" s="3" t="s">
        <v>16</v>
      </c>
      <c r="F83" s="3" t="s">
        <v>491</v>
      </c>
      <c r="G83" s="4">
        <v>41702</v>
      </c>
    </row>
    <row r="84" spans="1:7" s="3" customFormat="1" ht="45" customHeight="1" x14ac:dyDescent="0.25">
      <c r="A84" s="3" t="s">
        <v>488</v>
      </c>
      <c r="B84" s="3" t="s">
        <v>18</v>
      </c>
      <c r="C84" s="3">
        <v>30</v>
      </c>
      <c r="D84" s="3" t="s">
        <v>509</v>
      </c>
      <c r="E84" s="3" t="s">
        <v>16</v>
      </c>
      <c r="F84" s="3" t="s">
        <v>491</v>
      </c>
      <c r="G84" s="4">
        <v>41702</v>
      </c>
    </row>
    <row r="85" spans="1:7" s="3" customFormat="1" ht="30" x14ac:dyDescent="0.25">
      <c r="A85" s="3" t="s">
        <v>488</v>
      </c>
      <c r="B85" s="3" t="s">
        <v>18</v>
      </c>
      <c r="C85" s="3">
        <v>32</v>
      </c>
      <c r="D85" s="3" t="s">
        <v>510</v>
      </c>
      <c r="E85" s="3" t="s">
        <v>16</v>
      </c>
      <c r="F85" s="3" t="s">
        <v>491</v>
      </c>
      <c r="G85" s="4">
        <v>41702</v>
      </c>
    </row>
    <row r="86" spans="1:7" s="3" customFormat="1" ht="19.5" customHeight="1" x14ac:dyDescent="0.25">
      <c r="A86" s="3" t="s">
        <v>488</v>
      </c>
      <c r="B86" s="3" t="s">
        <v>18</v>
      </c>
      <c r="C86" s="3">
        <v>36</v>
      </c>
      <c r="D86" s="3" t="s">
        <v>512</v>
      </c>
      <c r="E86" s="3" t="s">
        <v>11</v>
      </c>
      <c r="F86" s="3" t="s">
        <v>491</v>
      </c>
      <c r="G86" s="4">
        <v>41702</v>
      </c>
    </row>
    <row r="87" spans="1:7" s="3" customFormat="1" ht="30" x14ac:dyDescent="0.25">
      <c r="A87" s="3" t="s">
        <v>513</v>
      </c>
      <c r="B87" s="3" t="s">
        <v>18</v>
      </c>
      <c r="C87" s="3">
        <v>4</v>
      </c>
      <c r="D87" s="3" t="s">
        <v>516</v>
      </c>
      <c r="E87" s="3" t="s">
        <v>11</v>
      </c>
      <c r="F87" s="3" t="s">
        <v>491</v>
      </c>
      <c r="G87" s="4">
        <v>41814</v>
      </c>
    </row>
    <row r="88" spans="1:7" s="3" customFormat="1" ht="30" x14ac:dyDescent="0.25">
      <c r="A88" s="3" t="s">
        <v>528</v>
      </c>
      <c r="B88" s="3" t="s">
        <v>18</v>
      </c>
      <c r="C88" s="3">
        <v>4</v>
      </c>
      <c r="D88" s="3" t="s">
        <v>531</v>
      </c>
      <c r="E88" s="3" t="s">
        <v>11</v>
      </c>
      <c r="F88" s="3" t="s">
        <v>17</v>
      </c>
      <c r="G88" s="4">
        <v>41856</v>
      </c>
    </row>
    <row r="89" spans="1:7" s="3" customFormat="1" ht="30" x14ac:dyDescent="0.25">
      <c r="A89" s="3" t="s">
        <v>528</v>
      </c>
      <c r="B89" s="3" t="s">
        <v>18</v>
      </c>
      <c r="C89" s="3">
        <v>2</v>
      </c>
      <c r="D89" s="3" t="s">
        <v>536</v>
      </c>
      <c r="E89" s="3" t="s">
        <v>11</v>
      </c>
      <c r="F89" s="3" t="s">
        <v>17</v>
      </c>
      <c r="G89" s="4">
        <v>41772</v>
      </c>
    </row>
    <row r="90" spans="1:7" s="3" customFormat="1" ht="15" customHeight="1" x14ac:dyDescent="0.25">
      <c r="A90" s="3" t="s">
        <v>528</v>
      </c>
      <c r="B90" s="3" t="s">
        <v>18</v>
      </c>
      <c r="C90" s="3">
        <v>2</v>
      </c>
      <c r="D90" s="3" t="s">
        <v>537</v>
      </c>
      <c r="E90" s="3" t="s">
        <v>11</v>
      </c>
      <c r="F90" s="3" t="s">
        <v>17</v>
      </c>
      <c r="G90" s="4">
        <v>41772</v>
      </c>
    </row>
    <row r="91" spans="1:7" s="3" customFormat="1" ht="30" x14ac:dyDescent="0.25">
      <c r="A91" s="3" t="s">
        <v>538</v>
      </c>
      <c r="B91" s="3" t="s">
        <v>18</v>
      </c>
      <c r="C91" s="3">
        <v>3</v>
      </c>
      <c r="D91" s="3" t="s">
        <v>544</v>
      </c>
      <c r="E91" s="3" t="s">
        <v>28</v>
      </c>
      <c r="F91" s="3" t="s">
        <v>17</v>
      </c>
      <c r="G91" s="4">
        <v>41863</v>
      </c>
    </row>
  </sheetData>
  <hyperlinks>
    <hyperlink ref="D89" r:id="rId1" display="https://www.facebook.com/MesheaforCongress"/>
    <hyperlink ref="D88" r:id="rId2" display="http://www.janeaholmquistnewbry.com/"/>
    <hyperlink ref="D87" r:id="rId3" display="http://www.jenniferajohnson.com/"/>
    <hyperlink ref="D83" r:id="rId4" display="http://pambarlow.net/"/>
    <hyperlink ref="D82" r:id="rId5" display="http://www.elainehaysforcongress.com/"/>
    <hyperlink ref="D81" r:id="rId6" display="http://www.lissaforcongress.com/"/>
    <hyperlink ref="D78" r:id="rId7" display="http://www.drjcbrooks4congress.org/"/>
    <hyperlink ref="D77" r:id="rId8" display="http://bevplosa-bowser.com/"/>
    <hyperlink ref="D75" r:id="rId9" display="http://www.valarkoosh.com/"/>
    <hyperlink ref="D74" r:id="rId10" display="http://www.shaughnessyforcongress.com/"/>
    <hyperlink ref="D72" r:id="rId11" display="http://www.delindamorganforcongress.org/"/>
    <hyperlink ref="D71" r:id="rId12" display="http://www.patricedouglas.com/"/>
    <hyperlink ref="D61" r:id="rId13" display="http://www.thepeoplescandidate.org/home.htm"/>
    <hyperlink ref="D60" r:id="rId14" display="http://www.tonimorris4congress.com/"/>
    <hyperlink ref="D59" r:id="rId15" display="http://www.elsieformontana.com/"/>
    <hyperlink ref="D57" r:id="rId16" display="http://genforcongress.com/"/>
    <hyperlink ref="D58" r:id="rId17" display="http://trish4congress.wordpress.com/"/>
    <hyperlink ref="D55" r:id="rId18" display="http://www.rhondaforcongress.com/"/>
    <hyperlink ref="D53" r:id="rId19" display="http://grettenbergerforcongress.com/"/>
    <hyperlink ref="D51" r:id="rId20" display="http://www.marisadefranco.com/"/>
    <hyperlink ref="D3" r:id="rId21" display="http://www.cassiefelder.com/"/>
    <hyperlink ref="D48" r:id="rId22" display="http://www.erikaharold.com/home"/>
    <hyperlink ref="D46" r:id="rId23" display="http://www.alexandraeidenberg.com/"/>
    <hyperlink ref="D45" r:id="rId24" display="http://www.harrisforcongress3.com/"/>
    <hyperlink ref="D43" r:id="rId25" display="http://www.swatidandekarforcongress.com/"/>
    <hyperlink ref="D42" r:id="rId26" display="https://www.facebook.com/monicavernonforcongress"/>
    <hyperlink ref="D40" r:id="rId27" display="http://www.votemarissa.com/"/>
    <hyperlink ref="D39" r:id="rId28" display="http://www.donnamercadokim.com/"/>
    <hyperlink ref="D38" r:id="rId29" display="http://electkathrynxian.com/"/>
    <hyperlink ref="D36" r:id="rId30" display="http://www.pridemoreforcongress.com/"/>
    <hyperlink ref="D35" r:id="rId31" display="http://votesheldon.com/"/>
    <hyperlink ref="D34" r:id="rId32" display="http://www.vivianchildsforcongress.com/"/>
    <hyperlink ref="D32" r:id="rId33" display="http://www.andrealeighmcgee.com/"/>
    <hyperlink ref="D31" r:id="rId34" display="http://www.drjeanlenright4congress.com/"/>
    <hyperlink ref="D30" r:id="rId35" display="http://hiresforcongress.com/"/>
    <hyperlink ref="D27" r:id="rId36" display="https://www.facebook.com/wendyleeceforcongress"/>
    <hyperlink ref="D26" r:id="rId37" display="http://www.kerricondleyforcongress.com/"/>
    <hyperlink ref="D24" r:id="rId38" display="http://www.veronicaforcongress.com/"/>
    <hyperlink ref="D23" r:id="rId39" display="http://www.lilygilaniforcongress.com/"/>
    <hyperlink ref="D22" r:id="rId40" display="https://twitter.com/DrKristie"/>
    <hyperlink ref="D21" r:id="rId41" display="http://www.barbaramulvaneyforcongress.com/"/>
    <hyperlink ref="D20" r:id="rId42" display="http://www.wendygreuel.org/"/>
    <hyperlink ref="D19" r:id="rId43" display="http://www.lesligooch.com/"/>
    <hyperlink ref="D17" r:id="rId44" display="https://twitter.com/Stuart4Congress"/>
    <hyperlink ref="D16" r:id="rId45" display="https://www.facebook.com/SandraMarshallforCongress"/>
    <hyperlink ref="D15" r:id="rId46" display="http://www.vanilasingh.com/"/>
    <hyperlink ref="D14" r:id="rId47" display="http://www.botelhoforcongress.com/"/>
    <hyperlink ref="D13" r:id="rId48" display="http://corbettforcongress2014.com/"/>
    <hyperlink ref="D12" r:id="rId49" display="http://www.cherylsudduth.com/"/>
    <hyperlink ref="D11" r:id="rId50" display="https://www.facebook.com/karenmathewsforcongress"/>
    <hyperlink ref="D9" r:id="rId51" display="http://www.elizabethemken.com/"/>
    <hyperlink ref="D6" r:id="rId52" display="https://www.facebook.com/ClemmerAR"/>
    <hyperlink ref="D8" r:id="rId53" display="http://www.maryrosewilcox.com/"/>
    <hyperlink ref="D7" r:id="rId54" display="http://www.shelleykaisforcongress.com/"/>
    <hyperlink ref="D5" r:id="rId55" display="http://thjohnsonforcongress.com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43</vt:i4>
      </vt:variant>
    </vt:vector>
  </HeadingPairs>
  <TitlesOfParts>
    <vt:vector size="52" baseType="lpstr">
      <vt:lpstr>Notes</vt:lpstr>
      <vt:lpstr>U.S. House</vt:lpstr>
      <vt:lpstr>U.S. Delegate</vt:lpstr>
      <vt:lpstr>U.S. Senate</vt:lpstr>
      <vt:lpstr>State Attorney Generals</vt:lpstr>
      <vt:lpstr>Governors</vt:lpstr>
      <vt:lpstr>Lt. Governors</vt:lpstr>
      <vt:lpstr>Other Offices</vt:lpstr>
      <vt:lpstr>U.S. House Lost Pri.</vt:lpstr>
      <vt:lpstr>'U.S. House'!ar</vt:lpstr>
      <vt:lpstr>'U.S. House'!az</vt:lpstr>
      <vt:lpstr>'U.S. House'!ca</vt:lpstr>
      <vt:lpstr>'U.S. House'!co</vt:lpstr>
      <vt:lpstr>'U.S. House'!ct</vt:lpstr>
      <vt:lpstr>'U.S. House'!dc</vt:lpstr>
      <vt:lpstr>'U.S. House'!de</vt:lpstr>
      <vt:lpstr>'U.S. House'!fl</vt:lpstr>
      <vt:lpstr>'U.S. House'!ga</vt:lpstr>
      <vt:lpstr>'U.S. House'!gu</vt:lpstr>
      <vt:lpstr>'U.S. House'!hi</vt:lpstr>
      <vt:lpstr>'U.S. House'!ia</vt:lpstr>
      <vt:lpstr>'U.S. House'!id</vt:lpstr>
      <vt:lpstr>'U.S. House'!il</vt:lpstr>
      <vt:lpstr>'U.S. House'!in</vt:lpstr>
      <vt:lpstr>'U.S. House'!ks</vt:lpstr>
      <vt:lpstr>'U.S. House'!ky</vt:lpstr>
      <vt:lpstr>'U.S. House'!la</vt:lpstr>
      <vt:lpstr>'U.S. House'!ma</vt:lpstr>
      <vt:lpstr>'U.S. House'!md</vt:lpstr>
      <vt:lpstr>'U.S. House'!me</vt:lpstr>
      <vt:lpstr>'U.S. House'!mi</vt:lpstr>
      <vt:lpstr>'U.S. House'!mn</vt:lpstr>
      <vt:lpstr>'U.S. House'!mo</vt:lpstr>
      <vt:lpstr>'U.S. House'!ms</vt:lpstr>
      <vt:lpstr>'U.S. House'!mt</vt:lpstr>
      <vt:lpstr>'U.S. House'!nc</vt:lpstr>
      <vt:lpstr>'U.S. House'!nd</vt:lpstr>
      <vt:lpstr>'U.S. House'!ne</vt:lpstr>
      <vt:lpstr>'U.S. House'!nh</vt:lpstr>
      <vt:lpstr>'U.S. House'!nj</vt:lpstr>
      <vt:lpstr>'U.S. House'!nm</vt:lpstr>
      <vt:lpstr>'U.S. House'!nv</vt:lpstr>
      <vt:lpstr>'U.S. House'!ny</vt:lpstr>
      <vt:lpstr>'U.S. House'!oh</vt:lpstr>
      <vt:lpstr>'U.S. House'!ok</vt:lpstr>
      <vt:lpstr>'U.S. House'!or</vt:lpstr>
      <vt:lpstr>'U.S. House'!pa</vt:lpstr>
      <vt:lpstr>'U.S. House'!ri</vt:lpstr>
      <vt:lpstr>'U.S. House'!sc</vt:lpstr>
      <vt:lpstr>'U.S. House'!sd</vt:lpstr>
      <vt:lpstr>'U.S. House'!tn</vt:lpstr>
      <vt:lpstr>'U.S. House'!tx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FairVote</cp:lastModifiedBy>
  <dcterms:created xsi:type="dcterms:W3CDTF">2014-10-16T01:39:04Z</dcterms:created>
  <dcterms:modified xsi:type="dcterms:W3CDTF">2014-10-22T17:20:04Z</dcterms:modified>
</cp:coreProperties>
</file>