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defaultThemeVersion="124226"/>
  <bookViews>
    <workbookView xWindow="0" yWindow="0" windowWidth="19320" windowHeight="12120"/>
  </bookViews>
  <sheets>
    <sheet name="Data" sheetId="1" r:id="rId1"/>
    <sheet name="Most Recent" sheetId="4" r:id="rId2"/>
    <sheet name="Last Two" sheetId="10" r:id="rId3"/>
    <sheet name="Last Three" sheetId="11" r:id="rId4"/>
    <sheet name="Read Me" sheetId="12" r:id="rId5"/>
  </sheets>
  <calcPr calcId="125725"/>
</workbook>
</file>

<file path=xl/calcChain.xml><?xml version="1.0" encoding="utf-8"?>
<calcChain xmlns="http://schemas.openxmlformats.org/spreadsheetml/2006/main">
  <c r="C15" i="1"/>
  <c r="B17"/>
  <c r="B13"/>
  <c r="B9"/>
  <c r="B7"/>
  <c r="B5"/>
  <c r="L7"/>
  <c r="L2"/>
  <c r="B2" s="1"/>
  <c r="L13"/>
  <c r="AO2"/>
  <c r="BJ2"/>
  <c r="BQ2"/>
  <c r="BX2"/>
  <c r="BC6"/>
  <c r="BQ6"/>
  <c r="BC12"/>
  <c r="BQ12"/>
  <c r="BQ11"/>
  <c r="BQ13"/>
  <c r="BQ20"/>
  <c r="BX6"/>
  <c r="BX17"/>
  <c r="BX15"/>
  <c r="BX22"/>
  <c r="BX11"/>
  <c r="BX16"/>
  <c r="BX19"/>
  <c r="BX5"/>
  <c r="BX20"/>
  <c r="BX3"/>
  <c r="BX9"/>
  <c r="BX7"/>
  <c r="BX8"/>
  <c r="BX21"/>
  <c r="BX23"/>
  <c r="BX10"/>
  <c r="BX14"/>
  <c r="BX18"/>
  <c r="BX4"/>
  <c r="BX13"/>
  <c r="BX12"/>
  <c r="BQ17"/>
  <c r="BQ15"/>
  <c r="BQ22"/>
  <c r="BQ16"/>
  <c r="BQ19"/>
  <c r="BQ5"/>
  <c r="BQ3"/>
  <c r="BQ9"/>
  <c r="BQ7"/>
  <c r="BQ21"/>
  <c r="BQ23"/>
  <c r="BQ10"/>
  <c r="BQ14"/>
  <c r="BQ18"/>
  <c r="BQ4"/>
  <c r="BJ6"/>
  <c r="BJ17"/>
  <c r="BJ15"/>
  <c r="BJ22"/>
  <c r="BJ16"/>
  <c r="BJ19"/>
  <c r="BJ5"/>
  <c r="BJ20"/>
  <c r="BJ3"/>
  <c r="BJ9"/>
  <c r="BJ7"/>
  <c r="BJ8"/>
  <c r="BJ21"/>
  <c r="BJ23"/>
  <c r="BJ10"/>
  <c r="BJ14"/>
  <c r="BJ18"/>
  <c r="BJ4"/>
  <c r="BJ13"/>
  <c r="BJ12"/>
  <c r="BC15"/>
  <c r="BC22"/>
  <c r="BC16"/>
  <c r="BC19"/>
  <c r="BC5"/>
  <c r="BC20"/>
  <c r="BC3"/>
  <c r="BC9"/>
  <c r="BC7"/>
  <c r="BC8"/>
  <c r="BC21"/>
  <c r="BC23"/>
  <c r="BC10"/>
  <c r="BC18"/>
  <c r="BC4"/>
  <c r="BC13"/>
  <c r="AV6"/>
  <c r="AV15"/>
  <c r="AV22"/>
  <c r="AV19"/>
  <c r="AV5"/>
  <c r="AV20"/>
  <c r="AV8"/>
  <c r="AV21"/>
  <c r="AV2"/>
  <c r="AV23"/>
  <c r="AV10"/>
  <c r="AV18"/>
  <c r="AV4"/>
  <c r="AO15"/>
  <c r="AA15"/>
  <c r="T6"/>
  <c r="T19"/>
  <c r="T7"/>
  <c r="T21"/>
  <c r="T10"/>
  <c r="L6"/>
  <c r="L17"/>
  <c r="L22"/>
  <c r="B22" s="1"/>
  <c r="L11"/>
  <c r="L16"/>
  <c r="B16" s="1"/>
  <c r="L19"/>
  <c r="L5"/>
  <c r="L20"/>
  <c r="B20" s="1"/>
  <c r="L3"/>
  <c r="L9"/>
  <c r="L21"/>
  <c r="B21" s="1"/>
  <c r="L23"/>
  <c r="L10"/>
  <c r="L14"/>
  <c r="L18"/>
  <c r="L4"/>
  <c r="B4" s="1"/>
  <c r="L12"/>
  <c r="K17"/>
  <c r="K15"/>
  <c r="L15" s="1"/>
  <c r="B15" s="1"/>
  <c r="K9"/>
  <c r="K23"/>
  <c r="K14"/>
  <c r="K18"/>
  <c r="BC17"/>
  <c r="BQ8"/>
  <c r="K8"/>
  <c r="L8" s="1"/>
  <c r="BC14"/>
  <c r="B8" l="1"/>
  <c r="B3"/>
  <c r="B11"/>
  <c r="B19"/>
  <c r="B23"/>
  <c r="CC15"/>
  <c r="B6"/>
  <c r="B10"/>
  <c r="B12"/>
  <c r="B14"/>
  <c r="B18"/>
</calcChain>
</file>

<file path=xl/sharedStrings.xml><?xml version="1.0" encoding="utf-8"?>
<sst xmlns="http://schemas.openxmlformats.org/spreadsheetml/2006/main" count="516" uniqueCount="329">
  <si>
    <t>San Diego</t>
  </si>
  <si>
    <t>San Francisco</t>
  </si>
  <si>
    <t>Population, City</t>
  </si>
  <si>
    <t>http://www.epcounty.com/elections/allresults.htm</t>
  </si>
  <si>
    <t>Memphis</t>
  </si>
  <si>
    <t>Yes, but appointed</t>
  </si>
  <si>
    <t xml:space="preserve"> </t>
  </si>
  <si>
    <t>Incumbent?</t>
  </si>
  <si>
    <t>http://fortworthtexas.gov/citysecretary/info/default.aspx?id=86206</t>
  </si>
  <si>
    <t>El Paso</t>
  </si>
  <si>
    <t>http://cityclerk.lacity.org/ens/ens_eleindex.cfm?catid=461</t>
  </si>
  <si>
    <t>Austin</t>
  </si>
  <si>
    <t>Columbus</t>
  </si>
  <si>
    <t>Dallas</t>
  </si>
  <si>
    <t>http://www.shelbyvote.com/index.aspx?nid=83</t>
  </si>
  <si>
    <t>Fort Worth</t>
  </si>
  <si>
    <t>Philadelphia</t>
  </si>
  <si>
    <t>http://www.sfgov2.org/index.aspx?page=1671</t>
  </si>
  <si>
    <t>No</t>
  </si>
  <si>
    <t>http://www.sanantonio.gov/clerk/elections/</t>
  </si>
  <si>
    <t>Phoenix</t>
  </si>
  <si>
    <t>http://www.duvalelections.com/Elections.aspx?type=past</t>
  </si>
  <si>
    <t>Total registered voters</t>
  </si>
  <si>
    <t>http://www.cityofboston.gov/elections/results/</t>
  </si>
  <si>
    <t>Competitive, Open seat won by Rahm Emanuel</t>
  </si>
  <si>
    <t>San Jose</t>
  </si>
  <si>
    <t>Population Rank</t>
  </si>
  <si>
    <t>San Antonio</t>
  </si>
  <si>
    <t>Notes</t>
  </si>
  <si>
    <t>Jacksonville</t>
  </si>
  <si>
    <t>New York</t>
  </si>
  <si>
    <t>Yes. Did win 1st election with higher turnout, although key 1st round w/lower turnout</t>
  </si>
  <si>
    <t>Boston</t>
  </si>
  <si>
    <t>Yes</t>
  </si>
  <si>
    <t>Chicago</t>
  </si>
  <si>
    <t>Charlotte</t>
  </si>
  <si>
    <t>http://www.chicagoelections.com/election3.asp?change_language=en</t>
  </si>
  <si>
    <t>Baltimore</t>
  </si>
  <si>
    <t>Detroit</t>
  </si>
  <si>
    <t>Turnout in this election (% registered voters)</t>
  </si>
  <si>
    <t>http://charmeck.org/mecklenburg/county/BOE/data/Pages/ElectionDayResults.aspx</t>
  </si>
  <si>
    <t>Source URL</t>
  </si>
  <si>
    <t>Indianapolis</t>
  </si>
  <si>
    <t>Yes, but 1st election lower turnout too</t>
  </si>
  <si>
    <t>Daley wins with 71%</t>
  </si>
  <si>
    <t>Houston</t>
  </si>
  <si>
    <t>Incumbent Villaraigosa avoids runoff with 55.7%</t>
  </si>
  <si>
    <t>Los Angeles</t>
  </si>
  <si>
    <t>Bloomberg wins re-election. Contested, but not close</t>
  </si>
  <si>
    <t>Runoff - Villaraigosa defeats incumbent Hahn 59% to 41%</t>
  </si>
  <si>
    <t>not competitive</t>
  </si>
  <si>
    <t>Extra notes about data</t>
  </si>
  <si>
    <t>Yes. 1st election lower turnout too (in general)</t>
  </si>
  <si>
    <t xml:space="preserve"> Seen as competitive race, but incumbent always well ahead</t>
  </si>
  <si>
    <t>Gavin Newsom wins easy re-election against large field</t>
  </si>
  <si>
    <t>Gavin Newsom wins against Matt Gonzalez</t>
  </si>
  <si>
    <t>Gavin Newsom misses 1st round win, but well ahead</t>
  </si>
  <si>
    <t>Open seat. D primary key. Nutter wins with 36%</t>
  </si>
  <si>
    <t>Sanders wins majority in 1st round w/54%</t>
  </si>
  <si>
    <t xml:space="preserve">No. </t>
  </si>
  <si>
    <t>Stanton won primary, leading next opponent by 17%.</t>
  </si>
  <si>
    <t>Open seat. Stanton won in the runoff election, beating his competitor by 12%.</t>
  </si>
  <si>
    <t>Incumbent Gordon won. Not competitive. Gordon won with 76.95% of vote.</t>
  </si>
  <si>
    <t>Not competitive.</t>
  </si>
  <si>
    <t>Yes.</t>
  </si>
  <si>
    <t>No.</t>
  </si>
  <si>
    <t>Open seat went to Democrat Brown in an upset election, even though Hogan led Brown 35% to 24% after the primary.</t>
  </si>
  <si>
    <t>Not competitive. Incumbent Wynn won with 78.08% of the vote.</t>
  </si>
  <si>
    <t>Competitive. Bing won with only 51.% to 47.5% of the vote.</t>
  </si>
  <si>
    <t>Data from 2001 not found</t>
  </si>
  <si>
    <t>Not competitive. Rawlings-Blake won with 87% of the vote.</t>
  </si>
  <si>
    <t>Menino won 58% to 42%.</t>
  </si>
  <si>
    <t>previous data unavailable</t>
  </si>
  <si>
    <t>Competitive. Lead candidate only had 30% of vote.</t>
  </si>
  <si>
    <t>Not competitive. Mayor won with 86.45% of the vote.</t>
  </si>
  <si>
    <t>Open seat. Rawlings won 55.8% to 44.2%.</t>
  </si>
  <si>
    <t>Nonpartisan primary. Rawlings went into runoff with 40.86% of the vote. Kunkle trailed with 31.96%.</t>
  </si>
  <si>
    <t>Open seat. Leppert beat Oakley 57.83% to 42.17%.</t>
  </si>
  <si>
    <t>Open seat. Competitive. Price beat out Lane by 11%.</t>
  </si>
  <si>
    <t>Popular Mayor Moncrief reelected with 70.31% of vote.</t>
  </si>
  <si>
    <t>Popular Mayor Moncrief reelected with 80.16% of vote. He was mayor from 2003-2011.</t>
  </si>
  <si>
    <t>Kilpatrick won with only 52.77% of the vote.</t>
  </si>
  <si>
    <t>Incumbent Wardy led Cook in nonpartisan primary with 46.18% of vote to Cook's 33.51%.</t>
  </si>
  <si>
    <t>Cook won 51.3% beating incumbent Wardy 48.7%.</t>
  </si>
  <si>
    <t>Wardy won with 56.04% of the vote, beating Cabellero with only 39.38% of the vote.</t>
  </si>
  <si>
    <t>Peterson won with 62.62% of the vote.</t>
  </si>
  <si>
    <t>Partisan primary. Competitive. Ballard won by less than 3%, and a tottal of 50.45% of the vote.</t>
  </si>
  <si>
    <t>Partisan primary. Incumbent Ballard defeated Kennedy 51% to 47%.</t>
  </si>
  <si>
    <t>Open seat. Not competitive. Gordon won with 71.89% of the vote.</t>
  </si>
  <si>
    <t>Bing led primary with 73.9% of the vote.</t>
  </si>
  <si>
    <t xml:space="preserve">McCrory won as the incumbent </t>
  </si>
  <si>
    <t>http://www.indy.gov/eGov/County/Clerk/Election/Election_Info/Past_Results/Pages/Election%20Results%20Archive.aspx</t>
  </si>
  <si>
    <t>Election source</t>
  </si>
  <si>
    <t>http://www.sfelections.org/results/20111108/</t>
  </si>
  <si>
    <t>http://www.sfgov2.org/index.aspx?page=1764</t>
  </si>
  <si>
    <t>http://www.sfgov2.org/index.aspx?page=1709</t>
  </si>
  <si>
    <t>http://www.sfgov2.org/index.aspx?page=1706</t>
  </si>
  <si>
    <t>Total ballots cast</t>
  </si>
  <si>
    <t>Total ballots</t>
  </si>
  <si>
    <t>Total votes cast for mayor (if ballots not available)</t>
  </si>
  <si>
    <t>Date of most recent election (final round)</t>
  </si>
  <si>
    <t>Date of 2nd most recent election (final round)</t>
  </si>
  <si>
    <t>Turnout</t>
  </si>
  <si>
    <t>Date of 3rd most recent election (final round)</t>
  </si>
  <si>
    <t>http://vote.franklincountyohio.gov/assets/pdf/2007/general/officialresults.XLS</t>
  </si>
  <si>
    <t>http://vote.franklincountyohio.gov/assets/xls/2011/Official-Detailed-Results-General-2011.xlsx</t>
  </si>
  <si>
    <t>http://www.duvalelections.com/GetDocument.aspx?id=3214</t>
  </si>
  <si>
    <t>Peyton (incumbent) beat Brown with 76.23% of the vote. Second round not needed.</t>
  </si>
  <si>
    <t>http://www.duvalelections.com/GetDocument.aspx?id=1272</t>
  </si>
  <si>
    <t>http://www.duvalelections.com/GetDocument.aspx?id=27</t>
  </si>
  <si>
    <t>Peyton beats Glover, who had the most votes in the first round, with 58% of the vote.</t>
  </si>
  <si>
    <t>Nat Glover leads field with 27.96%, compared to to Peyton's 23.66%.</t>
  </si>
  <si>
    <t>http://www.sdcounty.ca.gov/voters/Eng/Eindex.shtml</t>
  </si>
  <si>
    <t>Competitive. Murphy (incumbent) only won runoff by .46%. The next closest candidate was a write-in candidate.</t>
  </si>
  <si>
    <t>Mayor Murphy led the pack with 40.31% of the vote.</t>
  </si>
  <si>
    <t>Turnout as a percentage of active and inactive voters</t>
  </si>
  <si>
    <t>Mayor Menino leads primary with 50.65% of vote.</t>
  </si>
  <si>
    <t>Mayor Menino won with 67.52% of the vote. No primary found for mayor's race.</t>
  </si>
  <si>
    <t>http://www.indy.gov/eGov/County/Clerk/Election/Election_Info/Pages/voter_turnout.aspx</t>
  </si>
  <si>
    <t>http://phoenix.gov/ELECTION/resultmore.html</t>
  </si>
  <si>
    <t>http://phoenix.gov/ELECTION/sumcw1111.pdf</t>
  </si>
  <si>
    <t>http://phoenix.gov/ELECTION/sumcw0811.pdf</t>
  </si>
  <si>
    <t>http://phoenix.gov/ELECTION/sumcw0907.pdf</t>
  </si>
  <si>
    <t>http://phoenix.gov/ELECTION/summ0903.html</t>
  </si>
  <si>
    <t>http://www.duvalelections.com/GetDocument.aspx?id=3237</t>
  </si>
  <si>
    <t>http://www.duvalelections.com/GetDocument.aspx?id=1058</t>
  </si>
  <si>
    <t>Bloomberg wins narrowly in competitive race.</t>
  </si>
  <si>
    <t>Total ballots: http://vote.nyc.ny.us/pdf/results/2009/General/1.11CitywideMayorRecap.pdf ; Registration: http://www.elections.ny.gov/NYSBOE/enrollment/county/county_nov09.pdf</t>
  </si>
  <si>
    <t>Only Democratic primary data available. Registration recorded from April. Total ballots not available and total votes as a sum of candidates listed.</t>
  </si>
  <si>
    <t>Total votes: http://vote.nyc.ny.us/pdf/results/2009/Primary/1.1CrossoverDemMayorRecap.pdf ; Registration: http://www.elections.ny.gov/NYSBOE/enrollment/county/county_apr09.pdf</t>
  </si>
  <si>
    <t>Total Ballots/Votes: http://vote.nyc.ny.us/results.html  // Reg. # - http://www.elections.ny.gov/EnrollmentCounty.html</t>
  </si>
  <si>
    <t>http://www.detroitmi.gov/November32009GeneralElection/tabid/2921/Default.aspx</t>
  </si>
  <si>
    <t>http://www.detroitmi.gov/Departments/DepartmentofElections/ElectionResults/August42009PrimaryElection/tabid/2862/Default.aspx</t>
  </si>
  <si>
    <t xml:space="preserve">Special election after resignation of Kwame Kilpatrick.  Bing won with 52% of the vote after leading field in February primary with 29%, which had a 14.66% turnout. </t>
  </si>
  <si>
    <t>http://www.detroitmi.gov/Departments/DepartmentofElections/ElectionResults/November212005GeneralElectionResults/tabid/2211/Default.aspx</t>
  </si>
  <si>
    <t>http://www.detroitmi.gov/Departments/DepartmentofElections/ElectionResults/August22005PrimaryMunicipalElectionResults/tabid/1571/Default.aspx</t>
  </si>
  <si>
    <t>http://ens.lacity.org/clk/elections/clkelections309862718_09292009.pdf</t>
  </si>
  <si>
    <t>http://ens.lacity.org/clk/elections/clkelections110730993_07132005.pdf</t>
  </si>
  <si>
    <t>1st round of runoff. Villaraigosa leads the pack with 33%</t>
  </si>
  <si>
    <t>http://ens.lacity.org/clk/elections/clkelections110830685_06282005.pdf</t>
  </si>
  <si>
    <t>Numbers are from Mecklenburg County, but Charlotte numbers have been ferreted out.</t>
  </si>
  <si>
    <t>Incumbent Foxx tops Stone with 67.6%</t>
  </si>
  <si>
    <t>http://results.enr.clarityelections.com/NC/33035/61727/reports/summary.zip</t>
  </si>
  <si>
    <t>Competitive. Foxx beat Lassiter by a vote of 51.5%.</t>
  </si>
  <si>
    <t>http://results.enr.clarityelections.com/NC/Mecklenburg/11010/19311/reports/summary.zip</t>
  </si>
  <si>
    <t>Democratic primary uncontested. Lassiter won Republican primary with nearly 80% of vote.</t>
  </si>
  <si>
    <t>http://results.enr.clarityelections.com/NC/Mecklenburg/10581/16679/reports/summary.zip</t>
  </si>
  <si>
    <t>http://charmeck.org/mecklenburg/county/BOE/data/Documents/general07.pdf</t>
  </si>
  <si>
    <t>Only a Republican primary held. Incumbent McCrory wins with 67%</t>
  </si>
  <si>
    <t>http://charmeck.org/mecklenburg/county/BOE/data/Documents/primary07.pdf</t>
  </si>
  <si>
    <t>Large field but incumbent wins withs just over 50% of vote.</t>
  </si>
  <si>
    <t>http://www.houstontx.gov/citysec/elections/110811.pdf</t>
  </si>
  <si>
    <t>http://www.houstontx.gov/citysec/elections/121209.pdf</t>
  </si>
  <si>
    <t>http://www.houstontx.gov/citysec/elections/110309.pdf</t>
  </si>
  <si>
    <t>http://www.houstontx.gov/citysec/elections/110607.pdf</t>
  </si>
  <si>
    <t>Open seat. Leffingwell had 47.23% of the vote and McCracken had 26.81% after the general. The race would have proceeded to runoff, but McCracken withdrew, making Leffingwell winner by default.</t>
  </si>
  <si>
    <t>http://malford.ci.austin.tx.us/election/byrecord.cfm?eid=188</t>
  </si>
  <si>
    <t>http://malford.ci.austin.tx.us/election/byrecord.cfm?eid=153</t>
  </si>
  <si>
    <t>Price led with 43.28% of vote.</t>
  </si>
  <si>
    <t>http://fortworthtexas.gov/WorkArea/linkit.aspx?LinkIdentifier=id&amp;ItemID=84644</t>
  </si>
  <si>
    <t>http://fortworthtexas.gov/WorkArea/linkit.aspx?LinkIdentifier=id&amp;ItemID=65242</t>
  </si>
  <si>
    <t>http://fortworthtexas.gov/WorkArea/linkit.aspx?LinkIdentifier=id&amp;ItemID=40118</t>
  </si>
  <si>
    <t>http://results.enr.clarityelections.com/TX/Dallas/31640/45567/reports/summary.zip</t>
  </si>
  <si>
    <t>http://results.enr.clarityelections.com/TX/Dallas/30600/45230/reports/summary.zip</t>
  </si>
  <si>
    <t>http://enr2.clarityelections.com/files/dallas/143/1330/reports/summary.zip</t>
  </si>
  <si>
    <t>11 candidates ran in this joint election. Leppert lead in primary by 27.10% of vote to Oakley's 20.64%.</t>
  </si>
  <si>
    <t>http://enr2.clarityelections.com/files/dallas/126/1327/reports/summary.zip</t>
  </si>
  <si>
    <t>Open seat. Miller won with majority vote of 56.06%. This election's data is from unofficial numbers but still much better than official countywide numbers</t>
  </si>
  <si>
    <t>http://www.dfwinfo.com/archivedresults/may32003/pctbypct.zip</t>
  </si>
  <si>
    <t>Not competitive. Incumbent Cook easily defeated other candidates with 61.2% of the vote in the first round, so a runoff was not needed.</t>
  </si>
  <si>
    <t>http://www.epcounty.com/elections/2009-05-09/final.htm</t>
  </si>
  <si>
    <t>http://www.epcounty.com/elections/2005-06-04/final.shtm</t>
  </si>
  <si>
    <t>http://www.epcounty.com/elections/2005-05-07/final.shtm</t>
  </si>
  <si>
    <t>http://www.epcounty.com/elections/2003-05-03/final.shtm</t>
  </si>
  <si>
    <t>Uncompetitive</t>
  </si>
  <si>
    <t>http://elections.bexar.org/reports/PDF/May%202011%20-%20Election%20Totals%20Report.HTM</t>
  </si>
  <si>
    <t>http://elections.bexar.org/reports/PDF/May%209,%202009%20-%20Joint%20General%20&amp;%20Special%20%20Election%20Totals.HTM</t>
  </si>
  <si>
    <t>Long-serving incumbent Coleman reelected with nearly 70% of vote.</t>
  </si>
  <si>
    <t>Long-serving incumbent Coleman reelected with nearly 70%.</t>
  </si>
  <si>
    <t>http://vote.franklincountyohio.gov/assets/pdf/2003/general/ResultsFranklinCountyGen2003.xls</t>
  </si>
  <si>
    <t>Election results for all of Duval county, presumably coterminous with Jacksonville</t>
  </si>
  <si>
    <t>Competitive going into runoff. Hogan led with 34.12% of the vote.</t>
  </si>
  <si>
    <t>Ballots cast: http://www.cityofboston.gov/Images_Documents/2009%20-%2011-03-09%20-%20Mayor%20Ward%20%26%20Precinct%20Results_tcm3-2835.pdf // Registration: http://www.cityofboston.gov/Images_Documents/2009%20-%2011-03-09%20-%20Municipal%20Election%20figures_tcm3-26102.pdf</t>
  </si>
  <si>
    <t>http://apps.baltimorecity.gov/elections/electionresults/</t>
  </si>
  <si>
    <t>Total votes: http://www.sccgov.org/elections/results/jun082010/#106 // Registration: http://www.sos.ca.gov/elections/ror/ror-pages/15day-prim-10/political-sub.pdf</t>
  </si>
  <si>
    <t>Incumbent wins with 77% during the primary, so no need for a second election. Voter registration based on May 24, 2010.</t>
  </si>
  <si>
    <t>November runoff for open seat. Reed wins with 59%. Registration numbers as of Oct. 23, 2006</t>
  </si>
  <si>
    <t>Open field, Fractured. 2 candidates advance w/barely 50% of 1st round vote. Registration as of May 22, 2006</t>
  </si>
  <si>
    <t>Total Votes: http://www.sccvote.org/portal/site/rov/agencyarticle?path=%252Fv7%252FRegistrar%2520of%2520Voters%2520%2528DEP%2529&amp;contentId=17468b12b4aa4010VgnVCMP2200049dc4a92____ // Registration: http://www.sos.ca.gov/elections/ror/ror-pages/15day-prim-02/politicalsub.pdf</t>
  </si>
  <si>
    <t>Not competitive. Incumbent wins with over 50% in the first round. No need for a second round. Voter registration as of Feb. 19, 2002</t>
  </si>
  <si>
    <t>Incumbent Nutter wins easily in partisan general with 74.69%. Registration numbers from 2011 primary.</t>
  </si>
  <si>
    <t>Total Ballots: http://www.seventy.org/Downloads/Election_Returns_&amp;_Data/2007_Municipal_General/Certified_Phila_county_election_returns.pdf // Registration: http://www.seventy.org/Downloads/Election_Returns_&amp;_Data/2007_Municipal_General/Voter_Reg_data_November_6_07_Election.pdf</t>
  </si>
  <si>
    <t>*This voter turnout number reflects only the votes for a mayoral candidate in both the Democratic and Republican primaries.</t>
  </si>
  <si>
    <t>Total Votes: http://www.seventy.org/Downloads/Election_Returns_&amp;_Data/2007_Municipal_Primary/County_Wide_Results.pdf // Registration: http://www.seventy.org/Downloads/Election_Returns_&amp;_Data/2007_Municipal_Primary/Voter_Reg_Data_2007_Primary_Election.pdf</t>
  </si>
  <si>
    <t>City is coterminous with county. Data accuracy varies for each election.</t>
  </si>
  <si>
    <t>Except 11/8/11, only total votes available for mayor.</t>
  </si>
  <si>
    <t>Appointed after Dixon's resignation.</t>
  </si>
  <si>
    <t>Total Votes Dem: http://www.elections.state.md.us/elections/baltimore/election_data/Baltimore_City_Democratic_Primary_2007.csv // Total Votes Rep: http://www.elections.state.md.us/elections/baltimore/election_data/Baltimore_City_Republican_Primary_2007.csv</t>
  </si>
  <si>
    <t>Incumbent (due to resignation of previous mayor) wins with 86%. Voter registration a sum of active voters.</t>
  </si>
  <si>
    <t>Total Votes: http://www.elections.state.md.us/elections/baltimore/election_data/Baltimore_City_General_2007.csv // Registration: http://www.elections.state.md.us/pdf/vrar/2007_11.pdf</t>
  </si>
  <si>
    <t>Registration: http://www.elections.state.md.us/voter_registration/monthly.html</t>
  </si>
  <si>
    <t>Number are based off of voters who voted for a mayoral candidate. Voter registration as of Nov 30, 2004.</t>
  </si>
  <si>
    <t>Total Votes: www.elections.state.md.us/elections/baltimore/election_data/Baltimore_City_General_2003.csv // Registration: http://www.elections.state.md.us/pdf/vrar/0004_11.pdf</t>
  </si>
  <si>
    <t>Total Votes Dem: http://www.elections.state.md.us/elections/baltimore/election_data/Baltimore_City_Democratic_Primary_2003.csv // Total Votes Rep: http://www.elections.state.md.us/elections/baltimore/election_data/Baltimore_City_Republican_Primary_2003.csv // Voter Registration: http://www.elections.state.md.us/pdf/vrar/0003_09.pdf</t>
  </si>
  <si>
    <t>Number are based off of voters who voted for a mayoral candidate. Voter registration as of Aug 30, 2003.</t>
  </si>
  <si>
    <t xml:space="preserve">Mayor Dixon wins Democratic primary with 63%. Numbers are based off of voters who voted for a mayoral candidate in both Democratic and Republican primaries. Voter registration as of </t>
  </si>
  <si>
    <t>http://www.election.co.harris.tx.us/Cumulative/cumulative.htm; http://www.houstontx.gov/citysec/elections/</t>
  </si>
  <si>
    <t>http://fortworthtexas.gov/government/info/default.aspx?id=970</t>
  </si>
  <si>
    <t>This is for the city. To get total registered voters for Houston, add up the parts of the 3 counties that are part of Houston. Data confusingly reports each election's "Total Number of Voters" and "Number of District Voters." Though the city switches back and forth between the two in reporting total ballots cast, it seems like the latter better matches up with citywide results.</t>
  </si>
  <si>
    <t>To get total registered voters for Fort Worth, add up the parts of the 3 counties that are part of Fort Worth. Data confusingly reports each election's "Total Number of Voters" and "Number of District Voters." Though the city switches back and forth between the two in reporting total ballots cast, it seems like the latter better matches up with citywide results.</t>
  </si>
  <si>
    <t xml:space="preserve">Not competitive. </t>
  </si>
  <si>
    <t>Calculated total ballots by figuring out San Antonio's precincts and using turnout numbers reported by county. Though the county provided overvotes/undervotes for the mayoral race, these numbers were less than the numbers calculated from the precincts, which is disconcerting.</t>
  </si>
  <si>
    <t>Registration: http://www.elections.ny.gov/NYSBOE/enrollment/county/county_nov05.pdf // Total ballots: http://vote.nyc.ny.us/pdf/results/2005/general/Manhattan/Croossover%20Mayor%20Re-Cap%20NYC.pdf</t>
  </si>
  <si>
    <t>Registration: http://www.elections.ny.gov/NYSBOE/enrollment/county/county_apr05.pdf // Total votes: http://vote.nyc.ny.us/pdf/results/2005/primary/DemMayorPubAdvbyBoro.pdf</t>
  </si>
  <si>
    <t>City</t>
  </si>
  <si>
    <t>http://www.chicagoelections.com/wdlevel3.asp?elec_code=65</t>
  </si>
  <si>
    <t>http://www.chicagoelections.com/wdlevel3.asp?elec_code=25</t>
  </si>
  <si>
    <t>http://www.chicagoelections.com/wdlevel3.asp?elec_code=110</t>
  </si>
  <si>
    <t>Competitive. Parker won with 52.79% of the vote.</t>
  </si>
  <si>
    <t>Total Ballots: http://phillyelectionresults.com // Registration: http://www.seventy.org/Downloads/Election_Returns_&amp;_Data/Election_Results_67-11/Philadelphia_Voter_Registration_Totals_1967-2011.pdf</t>
  </si>
  <si>
    <t>Vote Totals: http://www.seventy.org/Files/634473712826195835.xls // Registration: http://www.seventy.org/Downloads/Election_Returns_&amp;_Data/Election_Results_67-11/Philadelphia_Voter_Registration_Totals_1967-2011.pdf</t>
  </si>
  <si>
    <t>Total ballots: http://www.seventy.org/Downloads/Election_Returns_&amp;_Data/2003_Municipal_Primary/Municipal_Election_Results_for_Mayor_by_Ward.pdf // Registration: http://www.seventy.org/Downloads/Election_Returns_&amp;_Data/Election_Results_67-11/Philadelphia_Voter_Registration_Totals_1967-2011.pdf</t>
  </si>
  <si>
    <t>Incumbent Street beats challenger 58-41.</t>
  </si>
  <si>
    <t>Turnout includes Dems, reps, and third party voters. Both Rep and Dem mayoral candidates were not challenged in primary.</t>
  </si>
  <si>
    <t>Total Turnout: http://www.seventy.org/Downloads/Election_Returns_&amp;_Data/2003_Municipal_Primary/03_May_Primary_Voter_Turnout_Stats_Party_and_Ward.pdf // Total mayoral votes: http://www.ourcampaigns.com/RaceDetail.html?RaceID=2848</t>
  </si>
  <si>
    <t>http://elections.bexar.org/Reports/PDF/May%202007%20-%20Election%20Totals.HTM</t>
  </si>
  <si>
    <t>http://www.co.san-diego.ca.us/voters/Eng/archive/200806cvpdf.zip</t>
  </si>
  <si>
    <t>http://www.co.san-diego.ca.us/voters/Eng/archive/200411cvpdf.zip</t>
  </si>
  <si>
    <t>http://www.co.san-diego.ca.us/voters/Eng/archive/200403cvpdf.zip</t>
  </si>
  <si>
    <t>http://www.dfwinfo.com/archivedresults/archives.asp</t>
  </si>
  <si>
    <t>Total votes: https://www.sccgov.org/elections/results/nov2006 // Registration: http://www.sos.ca.gov/elections/ror/ror-pages/15day-gen-06/politicalsub.pdf</t>
  </si>
  <si>
    <t>Total votes: http://www.sccgov.org/elections/results/june2006 // Registration: http://www.sos.ca.gov/elections/ror/ror-pages/15day-prim-06/politicalsub.pdf</t>
  </si>
  <si>
    <t>Numbers are from Marion County, which is practically coterminous with Indianapolis</t>
  </si>
  <si>
    <t>No candidates challenged Republican Mayor Ballard. Kennedy beat the Democratic field with 76.56%. Democratic and Republican registration totals not available, so includes nonpartisan, even though primary was partisan.</t>
  </si>
  <si>
    <t>Mayor Peterson and Rep challenger Ballard win big over their respective fields.</t>
  </si>
  <si>
    <t>http://malford.ci.austin.tx.us/election/search.cfm</t>
  </si>
  <si>
    <t>http://vote.franklincountyohio.gov/archive/</t>
  </si>
  <si>
    <t>http://www.detroitmi.gov/DepartmentsandAgencies/DepartmentofElections/ElectionResults/GeneralElectionsResults.aspx</t>
  </si>
  <si>
    <t>Challenger Hendrix (44%) leads incumbent Kilpatrick (34%) and rest of field.</t>
  </si>
  <si>
    <t>http://www.shelbyvote.com/archives/39/ESR%20with%20Provisionals.pdf</t>
  </si>
  <si>
    <t>Polling Place: http://www.elections.state.md.us/elections/baltimore/documents/bcp11_pollingplacecounts.pdf // Absentee: http://www.elections.state.md.us/elections/baltimore/documents/2011_Absentee_Statistisc.pdf // Provisional: http://www.elections.state.md.us/elections/baltimore/documents/2011_Provisional_Statistics.pdf // Total Votes: http://www.elections.state.md.us/elections/baltimore/2011_primary_results.html</t>
  </si>
  <si>
    <t>Provisional and absentee ballots had to be added to polling place/early voting numbers. Voter registration as of 8/24/2011. Total votes include both democrats and Republicans.</t>
  </si>
  <si>
    <t>Ballots cast: http://www.cityofboston.gov/Images_Documents/2009%20-%2009-22-09%20-%20Mayor%20-%20Ward%20%26%20Precinct%20Results_tcm3-2842.pdf // Registration: http://www.cityofboston.gov/Images_Documents/2009%20-%2009-22-09%20-%20Preliminary%20Municipal%20Election%20figures_tcm3-2836.pdf</t>
  </si>
  <si>
    <t>Ballots Cast: http://www.cityofboston.gov/Images_Documents/Mayor%20ward%20precinct_tcm3-26271.pdf Registration: http://www.cityofboston.gov/Images_Documents/2005%20-%2011-08-05%20-%20November%208%2C%202005%20-%20Municipal%20Election%20-%20Registration%20numbers%20and%20Ballots%20Cast_tcm3-26168.pdf</t>
  </si>
  <si>
    <t>Coleman ran unopposed. DATA: Absentee ballots not included in total ballots but is included in total votes.</t>
  </si>
  <si>
    <t>Special election held after Mayor Murphy's resignation in 2005. Sanders wins it with 53.77%. Primary held July 26 with a 44.33% turnout, where Frye had led the field with 43.18%, and Sanders trailed with 27.05%</t>
  </si>
  <si>
    <t>Partisan primary. Not competitive for Democratic candidates, but Republican candidates only separated by 64 votes. *This voter turnout number reflects only the votes for a mayoral candidate in both the Republican and Democratic races (using Dem and Rep registration as the base).</t>
  </si>
  <si>
    <t>Average turnout last two (decisive) elections</t>
  </si>
  <si>
    <t>http://www.sccvote.org/portal/site/rov/agencychp?path=%2Fv7%2FRegistrar%20of%20Voters%20%28DEP%29%2FElections%2FPast%20Election%20Results</t>
  </si>
  <si>
    <t>http://www.co.san-diego.ca.us/voters/Eng/archive/200507cvpdf.zip</t>
  </si>
  <si>
    <t>http://www.detroitmi.gov/Departments/DepartmentofElections/ElectionResults/February242009PrimaryElection/tabid/2464/Default.aspx</t>
  </si>
  <si>
    <t xml:space="preserve">http://www.detroitmi.gov/Departments/DepartmentofElections/ElectionResults/February242009PrimaryElection/tabid/2464/Default.aspx </t>
  </si>
  <si>
    <t>http://seventy.org/Elections_Past_Election_Results.aspx</t>
  </si>
  <si>
    <t>http://www.traviscountyclerk.org/eclerk/content/images/election_results/2012.05.12/20120512coacume.pdf</t>
  </si>
  <si>
    <t>Leffingwell received over 52% of the vote.</t>
  </si>
  <si>
    <t>http://ens.lacity.org/clk/elections/clkelections329182041_04252013.pdf</t>
  </si>
  <si>
    <t>http://ens.lacity.org/clk/elections/clkelections329082786_06102013.pdf</t>
  </si>
  <si>
    <t>http://www.detroitmi.gov/Portals/0/docs/elections/pdfs/2013/Unofficial%20Election%20Summary%20Report_Aug%2006.pdf</t>
  </si>
  <si>
    <t>http://www.detroitmi.gov/Portals/0/docs/elections/pdfs/2013/Nov%202013/General%20Election%20Nov%202013_OFFICIAL%20Summary%20Report.pdf</t>
  </si>
  <si>
    <t>(democratic primary) http://vote.nyc.ny.us/downloads/pdf/results/2013/2013SeptemberPrimaryElection/01011000000Citywide%20Democratic%20Mayor%20Citywide%20Recap.pdf; (republican primary) http://vote.nyc.ny.us/downloads/pdf/results/2013/2013SeptemberPrimaryElection/02011000000Citywide%20Republican%20Mayor%20Citywide%20Recap.pdf</t>
  </si>
  <si>
    <t>Votes as the summation of republican and democratic total votes</t>
  </si>
  <si>
    <t>Former mayor Bloomberg did not seek re-election due to term limits</t>
  </si>
  <si>
    <t>http://www.cityofboston.gov/images_documents/2013%20-%2011-05-13%20-%20Mayor%20Ward%20%26%20Precinct%20Results_tcm3-41970.pdf</t>
  </si>
  <si>
    <t>Incumbent Menino declined to run for re-election.</t>
  </si>
  <si>
    <t>http://www.sdvote.com/voters/Eng/archive/201206bull.pdf</t>
  </si>
  <si>
    <t>http://www.sdvote.com/voters/Eng/archive/201211bull.pdf</t>
  </si>
  <si>
    <t>Filner left office in Aug 2013, requiring the more recent special election.</t>
  </si>
  <si>
    <t>Special election held after Filner's resignation in Aug 2013</t>
  </si>
  <si>
    <t>http://www.sdvote.com/voters/Eng/archive/201311bull.pdf</t>
  </si>
  <si>
    <t>http://www.sdvote.com/voters/Eng/archive/201402bull.pdf</t>
  </si>
  <si>
    <t xml:space="preserve">http://www.cityofboston.gov/images_documents/2013%20-%2009-24-13%20-%20Preliminary%20Municipal%20Election%20-%20Registration%20Numbers_tcm3-41564.pdf ; http://www.cityofboston.gov/images_documents/2013%20-%2009-24-13%20-%20Preliminary%20Municipal%20Election%20-%20Ballots%20Cast_tcm3-40804.pdf </t>
  </si>
  <si>
    <t>Turnout as a percentage of active and inactive voters (two sources)</t>
  </si>
  <si>
    <t>http://vote.nyc.ny.us/downloads/pdf/results/2013/2013GeneralElection/00001100000Citywide%20Mayor%20Citywide%20Recap.pdf ; http://www.elections.ny.gov/NYSBOE/enrollment/county/county_apr14.pdf (voter enrollment "within NYC total"</t>
  </si>
  <si>
    <t>Mayor Peterson trounces Democratic field in the primary election.</t>
  </si>
  <si>
    <t>Special election held after Filner's resignation in Aug 2013.</t>
  </si>
  <si>
    <t>Scheduled primary was cancelled because no competitors.</t>
  </si>
  <si>
    <t/>
  </si>
  <si>
    <t>Date of 4th most recent election (final round)</t>
  </si>
  <si>
    <t>Date of 5th most recent election (final round)</t>
  </si>
  <si>
    <t>Notes on how to use this spreadsheet</t>
  </si>
  <si>
    <t>The spreadsheet covers turnout data on the most recent mayoral election cycles of the 22 most populous cities in America</t>
  </si>
  <si>
    <t xml:space="preserve">The cities are organized in descending order based on the voter turnout rate of the most recent mayoral election. </t>
  </si>
  <si>
    <t>Thus, San Diego is first on the spreadsheet as it is first in the voter turnout rankings based on its most recent special mayoral election in 2014.</t>
  </si>
  <si>
    <t>All statistics are taken from official Board of Elections offices and/or City Clerks for each city's jurisdiction.</t>
  </si>
  <si>
    <t>Notes on the specific circumstances of any given election can be found in the "comments" section at the end of each group of columns.</t>
  </si>
  <si>
    <t>Possible specific circumstances include, but are not limited to, notable primaries, special elections, term limits of incumbants, and competitiveness of the election.</t>
  </si>
  <si>
    <t xml:space="preserve">A comprehensive summary of the facts within each city's comment box can be found in the final, far right column of the spreadsheet. </t>
  </si>
  <si>
    <t>Comments Summary</t>
  </si>
  <si>
    <t>Partisan primary in 2011. Incumbent Ballard defeated Kennedy 51% to 47%. In the primary, No candidates challenged Republican Mayor Ballard. Kennedy beat the Democratic field with 76.56% ; 2007 also a partisan primary. Competitive. Ballard won by less than 3%, and a tottal of 50.45% of the vote. 2003: Mayor Peterson trounces Democratic field in the primary election, and went on to win the runoff.</t>
  </si>
  <si>
    <t>Open seat in 2011. Stanton won in the primary as well as the runoff election, beating his competitor by 12%,  2007: Incumbent Gordon won. Not competitive. Gordon won with 76.95% of vote. Gordon also won in 2003, in another uncompetitive election.</t>
  </si>
  <si>
    <t>Duggan wins with 54% of the vote.</t>
  </si>
  <si>
    <t>Non partisan primary. Duggan and Napolean advance to general election.</t>
  </si>
  <si>
    <t xml:space="preserve">Non partisan primary seen as competitive. </t>
  </si>
  <si>
    <t>Garcetti wins with 54% of the vote.</t>
  </si>
  <si>
    <t>2013 non partisan primary fairly competitive. Garcetti wins general election with 54% of the vote. 2009 incumbent Villaraigosa avoids runoff with 55.7%. In 2005, Villaraigosa defeats incumbent Hahn 59% to 41% in the runoff.</t>
  </si>
  <si>
    <t>2011 election not seen as competitive. Rawlings-Blake won with 87% of the vote. She was appointed in 2010 after the resignation of Dixon. In the 2007 election, incumbent Dixon (due to resignation of previous mayor) wins with 86% after also winning the Democratic primary.</t>
  </si>
  <si>
    <t>2011 election for open seat seen as competitive. Price beat out Lane by 11% after leading in the first round. 2009 election less competitive. Popular Mayor Moncrief reelected with 70.31% of vote in keeping with past trends. He was mayor from 2003-2011.</t>
  </si>
  <si>
    <t>Leffingwell received over 52% of the vote in the 2012 election. In the 2009 election, Leffingwell had 47.23% of the vote and McCracken had 26.81% after the general. The race would have proceeded to runoff, but McCracken withdrew, making Leffingwell winner by default. 2006 electio not seen as competitive. Incumbent Wynn won with 78.08% of the vote.</t>
  </si>
  <si>
    <t>2011 election not competitive. Incumbent Cook easily defeated other candidates with 61.2% of the vote in the first round, so a runoff was not needed. In the 2005 nonpartisan primary, Incumbent Wardy led Cook with 46.18% of vote to Cook's 33.51%. Cook won the general election with 51.3% beating incumbent Wardy 48.7%. In 2003, Wardy won with 56.04% of the vote, beating Cabellero with only 39.38% of the vote.</t>
  </si>
  <si>
    <t>San Antonio's mayoral races have been largely uncompetitive.</t>
  </si>
  <si>
    <t>Special election held after Filner's resignation in Aug 2013 (he had been elected in 2012) ;  In 2008, Sanders wins majority in 1st round w/54% eliminating the need for a runoff election. Special election held after Mayor Murphy's resignation in 2005. Sanders wins 2005 election with 53.77%. Primary held July 26 with a 44.33% turnout, where Frye had led the field with 43.18%, and Sanders trailed with 27.05%  In 2004, Mayor Murphy led the pack in the first round election with 40.31% of the vote. The final round was seen as competitive with incumbant Murphey winning by only .46%.</t>
  </si>
  <si>
    <t>2011 election seen as competitive race, but incumbent always well ahead. In 2007, Gavin Newsom wins easy re-election against large field of competitors. Newsom misses 1st round win in 2003, but well ahead. He goes on to win the final round in 2003.</t>
  </si>
  <si>
    <t>2011 election seen as competitive, Open seat won by Rahm Emanuel ; 2003 and 2007 elections notably uncompetitive</t>
  </si>
  <si>
    <t xml:space="preserve">Long-serving incumbent Coleman reelected in 2011 with nearly 70%. ; thus, scheduled primary was cancelled because no competitors. Coleman also reelected by a wide margin in 2007. Coleman ran unopposed in 2003. </t>
  </si>
  <si>
    <t>In 2011, open seat went to Democrat Brown in an upset election, even though Hogan led Brown 35% to 24% after the primary . In 2007, Peyton (incumbent) beat Brown with 76.23% of the vote. Second round not needed. In 2003, Peyton beats Glover, who had the most votes in the first round, with 58% of the vote.</t>
  </si>
  <si>
    <t xml:space="preserve">In 2010, incumbent wins with 77% during the primary, so no need for a second election. Voter registration based on May 24, 2010. In 2006, fractured. 2 candidates advance w/barely 50% of 1st round vote for open seat. Reed wins with 59% in November runoff. 2002: Not competitive. Incumbent wins with over 50% in the first round. No need for a second round. </t>
  </si>
  <si>
    <t xml:space="preserve">Special election after resignation of Kwame Kilpatrick.  In primary, Bing led field with 29%, which had a 14.66% turnout. </t>
  </si>
  <si>
    <t xml:space="preserve">In 2013, Duggan significantly ahead in the non partisan primary, and goes on to win with 54% of the vote in the general election.  2009 saw two elections in Detroit, both seen as competitive. Feb of 2009 saw a special election after resignation of Kwame Kilpatrick.  In primary, Bing led field with 29%, which had a 14.66% turnout., and went on to win the general election. Bing also led the 2009 August primary, and went on to win the competitive final round. In 2005, Challenger Hendrix (44%) led incumbent Kilpatrick (34%) and rest of field in the first round, but Kilpatrick narrowly won the final round. </t>
  </si>
  <si>
    <t xml:space="preserve">In 2013, former mayor Bloomberg did not seek re-election due to term limits. Partisan primary held in September. Separate official results for each primary.  In 2009, Bloomberg wins narrowly in competitive race after partisan primary. In 2005, Bloomberg wins re-election. Contested, but not seen as competitive. </t>
  </si>
  <si>
    <t xml:space="preserve">Incumbent Nutter wins easily in partisan general with 74.69% in 2011. Partisan primary not seen as competitive for Democratic candidates, but Republican candidates only separated by 64 votes.  Partisan primary key in 2007 election for the open seat. Nutter wins with 36%. In 2003, both Rep and Dem mayoral candidates were not challenged in primary.  Incumbent Street beats challenger 58-41 in final round. </t>
  </si>
  <si>
    <t xml:space="preserve">Very little data available for Memphis. </t>
  </si>
  <si>
    <t xml:space="preserve">2011 incumbent Foxx tops Stone with 67.6%. 2009 partisan primary. Democratic primary uncontested. Lassiter won Republican primary with nearly 80% of vote. General election seem as competitive. Foxx beat Lassiter by a vote of 51.5%. In 2007, only a Republican primary held. Incumbent McCrory wins with 67% and goes on to win the general election. </t>
  </si>
  <si>
    <t>In the 2011 election, large field of candidates, but incumbent wins withs just over 50% of vote. Competitive election in 2009, with lead candidate only gaining 30% of the vote, and requiring a runoff. 2009 runoff also competitive. Parker won with 52.79% of the vote. 2007 election much less competitive. Mayor won with 86.45% of the vote.</t>
  </si>
  <si>
    <t xml:space="preserve">In 2011, Rawlings won the open seat 55.8% to 44.2% after the nonpartisan primary. In the 2007 primary. 11 candidates ran in a joint election. Leppert lead in primary by 27.10% of vote to Oakley's 20.64% and went on to win the general election. In 2003, Miller won with majority vote of 56.06%. </t>
  </si>
  <si>
    <t>Incumbent Menino declined to run for re-election in 2013, leading to the election of Marty Walsh ; Data note: Turnout as a percentage of active and inactive voters (two sources). In 2009, Mayor Menino leads primary with 50.65% of vote, and wins final round with 58% of the vote. In 2005, Mayor Menino won with 67.52% of the vote. No primary found for mayor's race.</t>
  </si>
  <si>
    <t>2014 was special election runoff, after mayor elected in 2012 resigned</t>
  </si>
  <si>
    <t>Total votes cast for mayor</t>
  </si>
  <si>
    <t>n/a</t>
  </si>
  <si>
    <t>Voter turnout based on total votes of leading candidate, not complete data. San Jose will elect new mayor, Nov. 2014</t>
  </si>
  <si>
    <t>Data updated from past work in June 2014 by FairVote intern Jessica Kincaid</t>
  </si>
  <si>
    <t>Date of most recent election (1st round or primary)</t>
  </si>
  <si>
    <t>Date of 2nd most recent election (first round or primary)</t>
  </si>
  <si>
    <t>Date of 3rd most recent election (1st round or primary)</t>
  </si>
  <si>
    <t>Date of 4th most recent election (1st round or primary)</t>
  </si>
  <si>
    <t>Date of 5th most recent election (1st round or primary)</t>
  </si>
  <si>
    <t>Turnout in most recent decisive election (% registered voters)</t>
  </si>
  <si>
    <t>Each group of columns contains data for either a first round  or second round of any given election (with that first round sometimes being a partisan primary).</t>
  </si>
  <si>
    <t xml:space="preserve">Voter turnout for each city is a percentage of mayoral election ballots cast in relation to the city's recorded number of registered voters. </t>
  </si>
  <si>
    <t>Average turnout last three (decisive) elections</t>
  </si>
</sst>
</file>

<file path=xl/styles.xml><?xml version="1.0" encoding="utf-8"?>
<styleSheet xmlns="http://schemas.openxmlformats.org/spreadsheetml/2006/main">
  <numFmts count="1">
    <numFmt numFmtId="164" formatCode="m/d/yyyy;@"/>
  </numFmts>
  <fonts count="6">
    <font>
      <sz val="10"/>
      <name val="Arial"/>
      <family val="2"/>
    </font>
    <font>
      <b/>
      <sz val="10"/>
      <name val="Arial"/>
      <family val="2"/>
    </font>
    <font>
      <sz val="10"/>
      <name val="Arial"/>
      <family val="2"/>
    </font>
    <font>
      <sz val="11"/>
      <color theme="1"/>
      <name val="Calibri"/>
      <family val="2"/>
      <scheme val="minor"/>
    </font>
    <font>
      <u/>
      <sz val="10"/>
      <color theme="10"/>
      <name val="Arial"/>
      <family val="2"/>
    </font>
    <font>
      <sz val="10"/>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style="thin">
        <color indexed="64"/>
      </left>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n">
        <color indexed="64"/>
      </top>
      <bottom style="thick">
        <color indexed="64"/>
      </bottom>
      <diagonal/>
    </border>
    <border>
      <left/>
      <right style="thin">
        <color indexed="64"/>
      </right>
      <top style="thick">
        <color indexed="64"/>
      </top>
      <bottom/>
      <diagonal/>
    </border>
    <border>
      <left/>
      <right style="thin">
        <color indexed="64"/>
      </right>
      <top/>
      <bottom/>
      <diagonal/>
    </border>
    <border>
      <left style="thick">
        <color indexed="64"/>
      </left>
      <right style="thick">
        <color indexed="64"/>
      </right>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diagonal/>
    </border>
  </borders>
  <cellStyleXfs count="4">
    <xf numFmtId="0" fontId="0" fillId="0" borderId="0">
      <alignment vertical="center"/>
    </xf>
    <xf numFmtId="0" fontId="4" fillId="0" borderId="0" applyNumberFormat="0" applyFill="0" applyBorder="0" applyAlignment="0" applyProtection="0">
      <alignment vertical="center"/>
    </xf>
    <xf numFmtId="0" fontId="3" fillId="0" borderId="0"/>
    <xf numFmtId="9" fontId="2" fillId="0" borderId="0" applyFont="0" applyFill="0" applyBorder="0" applyAlignment="0" applyProtection="0"/>
  </cellStyleXfs>
  <cellXfs count="221">
    <xf numFmtId="0" fontId="0" fillId="0" borderId="0" xfId="0">
      <alignment vertical="center"/>
    </xf>
    <xf numFmtId="0" fontId="0" fillId="0" borderId="0" xfId="0" applyNumberFormat="1" applyFont="1" applyFill="1" applyAlignment="1">
      <alignment horizontal="center" wrapText="1"/>
    </xf>
    <xf numFmtId="0" fontId="0" fillId="0" borderId="0" xfId="0" applyAlignment="1">
      <alignment vertical="center" wrapText="1"/>
    </xf>
    <xf numFmtId="0" fontId="0" fillId="0" borderId="0" xfId="0" applyAlignment="1">
      <alignment horizontal="center" vertical="center"/>
    </xf>
    <xf numFmtId="0" fontId="1" fillId="0" borderId="0" xfId="0" applyFont="1">
      <alignment vertical="center"/>
    </xf>
    <xf numFmtId="0" fontId="0" fillId="0" borderId="0" xfId="0" applyAlignment="1">
      <alignment horizontal="right" vertical="center"/>
    </xf>
    <xf numFmtId="0" fontId="0" fillId="0" borderId="1" xfId="0" applyNumberFormat="1" applyFont="1" applyFill="1" applyBorder="1" applyAlignment="1">
      <alignment horizontal="center" wrapText="1"/>
    </xf>
    <xf numFmtId="0" fontId="0" fillId="0" borderId="1" xfId="0" applyNumberFormat="1" applyFill="1" applyBorder="1" applyAlignment="1">
      <alignment wrapText="1"/>
    </xf>
    <xf numFmtId="10" fontId="0" fillId="2" borderId="1" xfId="0" applyNumberFormat="1" applyFont="1" applyFill="1" applyBorder="1" applyAlignment="1">
      <alignment wrapText="1"/>
    </xf>
    <xf numFmtId="10" fontId="0" fillId="3" borderId="1" xfId="0" applyNumberFormat="1" applyFont="1" applyFill="1" applyBorder="1" applyAlignment="1">
      <alignment wrapText="1"/>
    </xf>
    <xf numFmtId="0" fontId="0" fillId="0" borderId="1" xfId="0" applyNumberFormat="1" applyFont="1" applyFill="1" applyBorder="1" applyAlignment="1">
      <alignment wrapText="1"/>
    </xf>
    <xf numFmtId="3" fontId="0" fillId="0" borderId="1" xfId="0" applyNumberFormat="1" applyBorder="1" applyAlignment="1"/>
    <xf numFmtId="0" fontId="0" fillId="0" borderId="1" xfId="0" applyBorder="1" applyAlignment="1">
      <alignment wrapText="1"/>
    </xf>
    <xf numFmtId="3" fontId="0" fillId="0" borderId="1" xfId="0" applyNumberFormat="1" applyFont="1" applyFill="1" applyBorder="1" applyAlignment="1">
      <alignment horizontal="center" wrapText="1"/>
    </xf>
    <xf numFmtId="3" fontId="5" fillId="3" borderId="1" xfId="0" applyNumberFormat="1" applyFont="1" applyFill="1" applyBorder="1" applyAlignment="1"/>
    <xf numFmtId="0" fontId="0" fillId="0" borderId="2" xfId="0" applyNumberFormat="1" applyFont="1" applyFill="1" applyBorder="1" applyAlignment="1">
      <alignment horizontal="right" wrapText="1"/>
    </xf>
    <xf numFmtId="164" fontId="0" fillId="2" borderId="3" xfId="0" applyNumberFormat="1" applyFont="1" applyFill="1" applyBorder="1" applyAlignment="1">
      <alignment wrapText="1"/>
    </xf>
    <xf numFmtId="14" fontId="0" fillId="2" borderId="3" xfId="0" applyNumberFormat="1" applyFont="1" applyFill="1" applyBorder="1" applyAlignment="1">
      <alignment wrapText="1"/>
    </xf>
    <xf numFmtId="14" fontId="0" fillId="3" borderId="3" xfId="0" applyNumberFormat="1" applyFill="1" applyBorder="1" applyAlignment="1">
      <alignment wrapText="1"/>
    </xf>
    <xf numFmtId="14" fontId="0" fillId="3" borderId="3" xfId="0" applyNumberFormat="1" applyFont="1" applyFill="1" applyBorder="1" applyAlignment="1">
      <alignment wrapText="1"/>
    </xf>
    <xf numFmtId="0" fontId="0" fillId="0" borderId="4" xfId="0" applyNumberFormat="1" applyFont="1" applyFill="1" applyBorder="1" applyAlignment="1">
      <alignment horizontal="center" wrapText="1"/>
    </xf>
    <xf numFmtId="10" fontId="0" fillId="2" borderId="4" xfId="0" applyNumberFormat="1" applyFont="1" applyFill="1" applyBorder="1" applyAlignment="1">
      <alignment horizontal="right" wrapText="1"/>
    </xf>
    <xf numFmtId="10" fontId="0" fillId="2" borderId="4" xfId="0" applyNumberFormat="1" applyFont="1" applyFill="1" applyBorder="1" applyAlignment="1">
      <alignment wrapText="1"/>
    </xf>
    <xf numFmtId="0" fontId="1" fillId="0" borderId="5" xfId="0" applyNumberFormat="1" applyFont="1" applyFill="1" applyBorder="1" applyAlignment="1">
      <alignment wrapText="1"/>
    </xf>
    <xf numFmtId="0" fontId="1" fillId="0" borderId="6" xfId="0" applyNumberFormat="1" applyFont="1" applyFill="1" applyBorder="1" applyAlignment="1">
      <alignment horizontal="center" wrapText="1"/>
    </xf>
    <xf numFmtId="0" fontId="1" fillId="0" borderId="6" xfId="0" applyNumberFormat="1" applyFont="1" applyFill="1" applyBorder="1" applyAlignment="1">
      <alignment wrapText="1"/>
    </xf>
    <xf numFmtId="0" fontId="1" fillId="2" borderId="6" xfId="0" applyNumberFormat="1" applyFont="1" applyFill="1" applyBorder="1" applyAlignment="1">
      <alignment wrapText="1"/>
    </xf>
    <xf numFmtId="0" fontId="1" fillId="2" borderId="5" xfId="0" applyNumberFormat="1" applyFont="1" applyFill="1" applyBorder="1" applyAlignment="1">
      <alignment wrapText="1"/>
    </xf>
    <xf numFmtId="0" fontId="1" fillId="3" borderId="6" xfId="0" applyNumberFormat="1" applyFont="1" applyFill="1" applyBorder="1" applyAlignment="1">
      <alignment wrapText="1"/>
    </xf>
    <xf numFmtId="0" fontId="1" fillId="0" borderId="7" xfId="0" applyNumberFormat="1" applyFont="1" applyFill="1" applyBorder="1" applyAlignment="1">
      <alignment wrapText="1"/>
    </xf>
    <xf numFmtId="0" fontId="1" fillId="2" borderId="7" xfId="0" applyNumberFormat="1" applyFont="1" applyFill="1" applyBorder="1" applyAlignment="1">
      <alignment wrapText="1"/>
    </xf>
    <xf numFmtId="164" fontId="0" fillId="2" borderId="3" xfId="0" applyNumberFormat="1" applyFont="1" applyFill="1" applyBorder="1" applyAlignment="1">
      <alignment horizontal="right" wrapText="1"/>
    </xf>
    <xf numFmtId="0" fontId="0" fillId="3" borderId="8" xfId="0" applyFont="1" applyFill="1" applyBorder="1" applyAlignment="1">
      <alignment horizontal="left" wrapText="1"/>
    </xf>
    <xf numFmtId="0" fontId="1" fillId="0" borderId="9" xfId="0" applyNumberFormat="1" applyFont="1" applyFill="1" applyBorder="1" applyAlignment="1">
      <alignment wrapText="1"/>
    </xf>
    <xf numFmtId="0" fontId="1" fillId="0" borderId="10" xfId="0" applyNumberFormat="1" applyFont="1" applyFill="1" applyBorder="1" applyAlignment="1">
      <alignment wrapText="1"/>
    </xf>
    <xf numFmtId="0" fontId="1" fillId="4" borderId="10" xfId="0" applyNumberFormat="1" applyFont="1" applyFill="1" applyBorder="1" applyAlignment="1">
      <alignment wrapText="1"/>
    </xf>
    <xf numFmtId="10" fontId="0" fillId="0" borderId="0" xfId="3" applyNumberFormat="1" applyFont="1" applyAlignment="1">
      <alignment vertical="center"/>
    </xf>
    <xf numFmtId="10" fontId="1" fillId="2" borderId="6" xfId="3" applyNumberFormat="1" applyFont="1" applyFill="1" applyBorder="1" applyAlignment="1">
      <alignment wrapText="1"/>
    </xf>
    <xf numFmtId="0" fontId="0" fillId="0" borderId="0" xfId="0" applyFill="1">
      <alignment vertical="center"/>
    </xf>
    <xf numFmtId="0" fontId="0" fillId="0" borderId="11" xfId="0" applyNumberFormat="1" applyFont="1" applyFill="1" applyBorder="1" applyAlignment="1">
      <alignment wrapText="1"/>
    </xf>
    <xf numFmtId="0" fontId="0" fillId="0" borderId="11" xfId="0" applyFill="1" applyBorder="1" applyAlignment="1"/>
    <xf numFmtId="0" fontId="0" fillId="0" borderId="11" xfId="0" applyFont="1" applyFill="1" applyBorder="1" applyAlignment="1">
      <alignment horizontal="left" wrapText="1"/>
    </xf>
    <xf numFmtId="0" fontId="1" fillId="2" borderId="5" xfId="0" applyNumberFormat="1" applyFont="1" applyFill="1" applyBorder="1" applyAlignment="1">
      <alignment horizontal="left" wrapText="1"/>
    </xf>
    <xf numFmtId="164" fontId="0" fillId="0" borderId="3" xfId="0" applyNumberFormat="1" applyFont="1" applyFill="1" applyBorder="1" applyAlignment="1">
      <alignment horizontal="right" wrapText="1"/>
    </xf>
    <xf numFmtId="0" fontId="0" fillId="0" borderId="1" xfId="0" applyFill="1" applyBorder="1" applyAlignment="1">
      <alignment wrapText="1"/>
    </xf>
    <xf numFmtId="0" fontId="1" fillId="3" borderId="5" xfId="0" applyNumberFormat="1" applyFont="1" applyFill="1" applyBorder="1" applyAlignment="1">
      <alignment wrapText="1"/>
    </xf>
    <xf numFmtId="0" fontId="1" fillId="3" borderId="5" xfId="0" applyFont="1" applyFill="1" applyBorder="1" applyAlignment="1">
      <alignment vertical="center" wrapText="1"/>
    </xf>
    <xf numFmtId="0" fontId="1" fillId="3" borderId="7" xfId="0" applyFont="1" applyFill="1" applyBorder="1" applyAlignment="1">
      <alignment vertical="center" wrapText="1"/>
    </xf>
    <xf numFmtId="0" fontId="4" fillId="0" borderId="11" xfId="1" applyFill="1" applyBorder="1" applyAlignment="1">
      <alignment horizontal="left" wrapText="1"/>
    </xf>
    <xf numFmtId="0" fontId="0" fillId="0" borderId="1" xfId="0" applyBorder="1">
      <alignment vertical="center"/>
    </xf>
    <xf numFmtId="0" fontId="0" fillId="0" borderId="1" xfId="0" applyNumberFormat="1" applyFill="1" applyBorder="1" applyAlignment="1">
      <alignment horizont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3" borderId="1" xfId="0" applyNumberFormat="1" applyFont="1" applyFill="1" applyBorder="1" applyAlignment="1">
      <alignment wrapText="1"/>
    </xf>
    <xf numFmtId="0" fontId="0" fillId="0" borderId="1" xfId="0" applyBorder="1" applyAlignment="1">
      <alignment horizontal="center"/>
    </xf>
    <xf numFmtId="0" fontId="0" fillId="0" borderId="1" xfId="0" applyBorder="1" applyAlignment="1"/>
    <xf numFmtId="10" fontId="0" fillId="2" borderId="1" xfId="3" applyNumberFormat="1" applyFont="1" applyFill="1" applyBorder="1" applyAlignment="1">
      <alignment wrapText="1"/>
    </xf>
    <xf numFmtId="164" fontId="0" fillId="0" borderId="2" xfId="0" applyNumberFormat="1" applyFont="1" applyFill="1" applyBorder="1" applyAlignment="1">
      <alignment horizontal="right" wrapText="1"/>
    </xf>
    <xf numFmtId="0" fontId="0" fillId="0" borderId="3" xfId="0" applyNumberFormat="1" applyFont="1" applyFill="1" applyBorder="1" applyAlignment="1">
      <alignment wrapText="1"/>
    </xf>
    <xf numFmtId="0" fontId="0" fillId="0" borderId="3" xfId="0" applyBorder="1" applyAlignment="1">
      <alignment vertical="center" wrapText="1"/>
    </xf>
    <xf numFmtId="164" fontId="0" fillId="3" borderId="3" xfId="0" applyNumberFormat="1" applyFont="1" applyFill="1" applyBorder="1" applyAlignment="1">
      <alignment horizontal="right" wrapText="1"/>
    </xf>
    <xf numFmtId="164" fontId="0" fillId="3" borderId="3" xfId="0" applyNumberFormat="1" applyFont="1" applyFill="1" applyBorder="1" applyAlignment="1">
      <alignment wrapText="1"/>
    </xf>
    <xf numFmtId="0" fontId="0" fillId="3" borderId="13" xfId="0" applyNumberFormat="1" applyFont="1" applyFill="1" applyBorder="1" applyAlignment="1">
      <alignment wrapText="1"/>
    </xf>
    <xf numFmtId="0" fontId="0" fillId="3" borderId="8" xfId="0" applyNumberFormat="1" applyFont="1" applyFill="1" applyBorder="1" applyAlignment="1">
      <alignment wrapText="1"/>
    </xf>
    <xf numFmtId="0" fontId="0" fillId="3" borderId="8" xfId="0" applyFill="1" applyBorder="1" applyAlignment="1">
      <alignment wrapText="1"/>
    </xf>
    <xf numFmtId="0" fontId="1" fillId="4" borderId="10" xfId="0" applyNumberFormat="1" applyFont="1" applyFill="1" applyBorder="1" applyAlignment="1">
      <alignment wrapText="1"/>
    </xf>
    <xf numFmtId="0" fontId="0" fillId="0" borderId="11" xfId="0" applyNumberFormat="1" applyFill="1" applyBorder="1" applyAlignment="1">
      <alignment wrapText="1"/>
    </xf>
    <xf numFmtId="0" fontId="0" fillId="0" borderId="11" xfId="0" applyFill="1" applyBorder="1" applyAlignment="1">
      <alignment wrapText="1"/>
    </xf>
    <xf numFmtId="0" fontId="0" fillId="0" borderId="1" xfId="0" applyFill="1" applyBorder="1" applyAlignment="1">
      <alignment vertical="center" wrapText="1"/>
    </xf>
    <xf numFmtId="0" fontId="0" fillId="0" borderId="2" xfId="0" applyNumberFormat="1" applyFill="1" applyBorder="1" applyAlignment="1">
      <alignment horizontal="right" wrapText="1"/>
    </xf>
    <xf numFmtId="0" fontId="4" fillId="3" borderId="11" xfId="1" applyNumberFormat="1" applyFill="1" applyBorder="1" applyAlignment="1">
      <alignment wrapText="1"/>
    </xf>
    <xf numFmtId="0" fontId="4" fillId="3" borderId="8" xfId="1" applyFill="1" applyBorder="1" applyAlignment="1">
      <alignment horizontal="left" wrapText="1"/>
    </xf>
    <xf numFmtId="0" fontId="0" fillId="3" borderId="1" xfId="0" applyNumberFormat="1" applyFill="1" applyBorder="1" applyAlignment="1">
      <alignment wrapText="1"/>
    </xf>
    <xf numFmtId="0" fontId="0" fillId="3" borderId="1" xfId="0" applyNumberFormat="1" applyFont="1" applyFill="1" applyBorder="1" applyAlignment="1">
      <alignment wrapText="1"/>
    </xf>
    <xf numFmtId="10" fontId="2" fillId="3" borderId="1" xfId="3" applyNumberFormat="1" applyFont="1" applyFill="1" applyBorder="1" applyAlignment="1">
      <alignment wrapText="1"/>
    </xf>
    <xf numFmtId="0" fontId="0" fillId="3" borderId="1" xfId="0" applyFill="1" applyBorder="1" applyAlignment="1">
      <alignment wrapText="1"/>
    </xf>
    <xf numFmtId="0" fontId="0" fillId="3" borderId="1" xfId="0" applyFill="1" applyBorder="1" applyAlignment="1">
      <alignment horizontal="left" wrapText="1"/>
    </xf>
    <xf numFmtId="14" fontId="0" fillId="3" borderId="3" xfId="0" applyNumberFormat="1" applyFill="1" applyBorder="1" applyAlignment="1"/>
    <xf numFmtId="0" fontId="4" fillId="0" borderId="13" xfId="1" applyNumberFormat="1" applyFill="1" applyBorder="1" applyAlignment="1">
      <alignment wrapText="1"/>
    </xf>
    <xf numFmtId="0" fontId="0" fillId="3" borderId="8" xfId="0" applyNumberFormat="1" applyFill="1" applyBorder="1" applyAlignment="1">
      <alignment wrapText="1"/>
    </xf>
    <xf numFmtId="0" fontId="4" fillId="3" borderId="8" xfId="1" applyFill="1" applyBorder="1" applyAlignment="1">
      <alignment wrapText="1"/>
    </xf>
    <xf numFmtId="0" fontId="4" fillId="0" borderId="11" xfId="1" applyFill="1" applyBorder="1" applyAlignment="1">
      <alignment wrapText="1"/>
    </xf>
    <xf numFmtId="0" fontId="4" fillId="3" borderId="8" xfId="1" applyNumberFormat="1" applyFill="1" applyBorder="1" applyAlignment="1">
      <alignment wrapText="1"/>
    </xf>
    <xf numFmtId="10" fontId="0" fillId="0" borderId="0" xfId="3" applyNumberFormat="1" applyFont="1" applyAlignment="1">
      <alignment horizontal="center" vertical="center"/>
    </xf>
    <xf numFmtId="10" fontId="1" fillId="0" borderId="6" xfId="3" applyNumberFormat="1" applyFont="1" applyFill="1" applyBorder="1" applyAlignment="1">
      <alignment wrapText="1"/>
    </xf>
    <xf numFmtId="10" fontId="0" fillId="0" borderId="4" xfId="3" applyNumberFormat="1" applyFont="1" applyFill="1" applyBorder="1" applyAlignment="1">
      <alignment horizontal="center" wrapText="1"/>
    </xf>
    <xf numFmtId="0" fontId="1" fillId="0" borderId="6" xfId="0" applyNumberFormat="1" applyFont="1" applyFill="1" applyBorder="1" applyAlignment="1">
      <alignment horizontal="left" wrapText="1"/>
    </xf>
    <xf numFmtId="0" fontId="0" fillId="0" borderId="1" xfId="0" applyNumberFormat="1" applyFill="1" applyBorder="1" applyAlignment="1">
      <alignment horizontal="left" wrapText="1"/>
    </xf>
    <xf numFmtId="0" fontId="0" fillId="0" borderId="0" xfId="0" applyAlignment="1">
      <alignment horizontal="left" vertical="center"/>
    </xf>
    <xf numFmtId="10" fontId="1" fillId="0" borderId="6" xfId="3" applyNumberFormat="1" applyFont="1" applyFill="1" applyBorder="1" applyAlignment="1">
      <alignment horizontal="left" wrapText="1"/>
    </xf>
    <xf numFmtId="10" fontId="0" fillId="0" borderId="1" xfId="3" applyNumberFormat="1" applyFont="1" applyFill="1" applyBorder="1" applyAlignment="1">
      <alignment horizontal="left" wrapText="1"/>
    </xf>
    <xf numFmtId="10" fontId="2" fillId="4" borderId="1" xfId="3" applyNumberFormat="1" applyFont="1" applyFill="1" applyBorder="1" applyAlignment="1">
      <alignment horizontal="left" wrapText="1"/>
    </xf>
    <xf numFmtId="10" fontId="0" fillId="0" borderId="0" xfId="3" applyNumberFormat="1" applyFont="1" applyAlignment="1">
      <alignment horizontal="left" vertical="center"/>
    </xf>
    <xf numFmtId="10" fontId="0" fillId="0" borderId="1" xfId="3" applyNumberFormat="1" applyFont="1" applyBorder="1" applyAlignment="1">
      <alignment horizontal="left" wrapText="1"/>
    </xf>
    <xf numFmtId="10" fontId="0" fillId="0" borderId="0" xfId="3" applyNumberFormat="1" applyFont="1" applyAlignment="1">
      <alignment horizontal="left" vertical="center" wrapText="1"/>
    </xf>
    <xf numFmtId="0" fontId="0" fillId="0" borderId="0" xfId="0" applyFill="1" applyAlignment="1">
      <alignment vertical="center" wrapText="1"/>
    </xf>
    <xf numFmtId="0" fontId="1" fillId="4" borderId="14" xfId="0" applyNumberFormat="1" applyFont="1" applyFill="1" applyBorder="1" applyAlignment="1">
      <alignment wrapText="1"/>
    </xf>
    <xf numFmtId="0" fontId="0" fillId="0" borderId="15" xfId="0" applyNumberFormat="1" applyFont="1" applyFill="1" applyBorder="1" applyAlignment="1">
      <alignment horizontal="center" wrapText="1"/>
    </xf>
    <xf numFmtId="0" fontId="4" fillId="0" borderId="16" xfId="1" applyNumberFormat="1" applyFill="1" applyBorder="1" applyAlignment="1">
      <alignment wrapText="1"/>
    </xf>
    <xf numFmtId="164" fontId="0" fillId="2" borderId="17" xfId="0" applyNumberFormat="1" applyFont="1" applyFill="1" applyBorder="1" applyAlignment="1">
      <alignment horizontal="right" wrapText="1"/>
    </xf>
    <xf numFmtId="0" fontId="0" fillId="3" borderId="16" xfId="0" applyNumberFormat="1" applyFont="1" applyFill="1" applyBorder="1" applyAlignment="1">
      <alignment wrapText="1"/>
    </xf>
    <xf numFmtId="0" fontId="0" fillId="3" borderId="15" xfId="0" applyNumberFormat="1" applyFont="1" applyFill="1" applyBorder="1" applyAlignment="1">
      <alignment wrapText="1"/>
    </xf>
    <xf numFmtId="0" fontId="4" fillId="3" borderId="18" xfId="1" applyNumberFormat="1" applyFill="1" applyBorder="1" applyAlignment="1">
      <alignment wrapText="1"/>
    </xf>
    <xf numFmtId="10" fontId="2" fillId="3" borderId="15" xfId="3" applyNumberFormat="1" applyFont="1" applyFill="1" applyBorder="1" applyAlignment="1">
      <alignment wrapText="1"/>
    </xf>
    <xf numFmtId="14" fontId="0" fillId="3" borderId="17" xfId="0" applyNumberFormat="1" applyFill="1" applyBorder="1" applyAlignment="1"/>
    <xf numFmtId="0" fontId="0" fillId="0" borderId="15" xfId="0" applyNumberFormat="1" applyFont="1" applyFill="1" applyBorder="1" applyAlignment="1">
      <alignment wrapText="1"/>
    </xf>
    <xf numFmtId="0" fontId="0" fillId="0" borderId="19" xfId="0" applyNumberFormat="1" applyFont="1" applyFill="1" applyBorder="1" applyAlignment="1">
      <alignment wrapText="1"/>
    </xf>
    <xf numFmtId="0" fontId="4" fillId="0" borderId="0" xfId="1" applyNumberFormat="1" applyFill="1" applyAlignment="1">
      <alignment wrapText="1"/>
    </xf>
    <xf numFmtId="10" fontId="2" fillId="3" borderId="4" xfId="3" applyNumberFormat="1" applyFont="1" applyFill="1" applyBorder="1" applyAlignment="1">
      <alignment wrapText="1"/>
    </xf>
    <xf numFmtId="3" fontId="0" fillId="2" borderId="4" xfId="0" applyNumberFormat="1" applyFont="1" applyFill="1" applyBorder="1" applyAlignment="1">
      <alignment wrapText="1"/>
    </xf>
    <xf numFmtId="14" fontId="0" fillId="0" borderId="2" xfId="0" applyNumberFormat="1" applyFill="1" applyBorder="1" applyAlignment="1"/>
    <xf numFmtId="10" fontId="1" fillId="3" borderId="6" xfId="3" applyNumberFormat="1" applyFont="1" applyFill="1" applyBorder="1" applyAlignment="1">
      <alignment wrapText="1"/>
    </xf>
    <xf numFmtId="10" fontId="5" fillId="3" borderId="4" xfId="3" applyNumberFormat="1" applyFont="1" applyFill="1" applyBorder="1" applyAlignment="1"/>
    <xf numFmtId="10" fontId="2" fillId="3" borderId="4" xfId="3" applyNumberFormat="1" applyFont="1" applyFill="1" applyBorder="1" applyAlignment="1">
      <alignment horizontal="center" wrapText="1"/>
    </xf>
    <xf numFmtId="14" fontId="0" fillId="0" borderId="2" xfId="0" applyNumberFormat="1" applyFont="1" applyFill="1" applyBorder="1" applyAlignment="1">
      <alignment horizontal="right" wrapText="1"/>
    </xf>
    <xf numFmtId="3" fontId="0" fillId="0" borderId="1" xfId="0" applyNumberFormat="1" applyBorder="1" applyAlignment="1">
      <alignment horizontal="right"/>
    </xf>
    <xf numFmtId="3" fontId="0" fillId="4" borderId="1" xfId="0" applyNumberFormat="1" applyFont="1" applyFill="1" applyBorder="1" applyAlignment="1">
      <alignment horizontal="right" wrapText="1"/>
    </xf>
    <xf numFmtId="3" fontId="0" fillId="0" borderId="1" xfId="0" applyNumberFormat="1" applyFill="1" applyBorder="1" applyAlignment="1">
      <alignment horizontal="right" wrapText="1"/>
    </xf>
    <xf numFmtId="3" fontId="0" fillId="0" borderId="1" xfId="0" applyNumberFormat="1" applyFont="1" applyFill="1" applyBorder="1" applyAlignment="1">
      <alignment horizontal="right" wrapText="1"/>
    </xf>
    <xf numFmtId="3" fontId="0" fillId="0" borderId="15" xfId="0" applyNumberFormat="1" applyFont="1" applyFill="1" applyBorder="1" applyAlignment="1">
      <alignment horizontal="right" wrapText="1"/>
    </xf>
    <xf numFmtId="3" fontId="0" fillId="0" borderId="4" xfId="0" applyNumberFormat="1" applyFont="1" applyFill="1" applyBorder="1" applyAlignment="1">
      <alignment horizontal="center" wrapText="1"/>
    </xf>
    <xf numFmtId="3" fontId="0" fillId="0" borderId="15" xfId="0" applyNumberFormat="1" applyFont="1" applyFill="1" applyBorder="1" applyAlignment="1">
      <alignment horizontal="center" wrapText="1"/>
    </xf>
    <xf numFmtId="0" fontId="0" fillId="0" borderId="3" xfId="0" applyNumberFormat="1" applyFill="1" applyBorder="1" applyAlignment="1">
      <alignment wrapText="1"/>
    </xf>
    <xf numFmtId="3" fontId="0" fillId="2" borderId="21" xfId="0" applyNumberFormat="1" applyFont="1" applyFill="1" applyBorder="1" applyAlignment="1">
      <alignment wrapText="1"/>
    </xf>
    <xf numFmtId="10" fontId="0" fillId="2" borderId="21" xfId="0" applyNumberFormat="1" applyFont="1" applyFill="1" applyBorder="1" applyAlignment="1">
      <alignment horizontal="right" wrapText="1"/>
    </xf>
    <xf numFmtId="10" fontId="0" fillId="0" borderId="21" xfId="3" applyNumberFormat="1" applyFont="1" applyFill="1" applyBorder="1" applyAlignment="1">
      <alignment horizontal="center" wrapText="1"/>
    </xf>
    <xf numFmtId="10" fontId="0" fillId="2" borderId="21" xfId="0" applyNumberFormat="1" applyFont="1" applyFill="1" applyBorder="1" applyAlignment="1">
      <alignment wrapText="1"/>
    </xf>
    <xf numFmtId="3" fontId="0" fillId="0" borderId="15" xfId="0" applyNumberFormat="1" applyBorder="1" applyAlignment="1">
      <alignment horizontal="right"/>
    </xf>
    <xf numFmtId="10" fontId="2" fillId="3" borderId="21" xfId="3" applyNumberFormat="1" applyFont="1" applyFill="1" applyBorder="1" applyAlignment="1">
      <alignment horizontal="center" wrapText="1"/>
    </xf>
    <xf numFmtId="10" fontId="2" fillId="3" borderId="21" xfId="3" applyNumberFormat="1" applyFont="1" applyFill="1" applyBorder="1" applyAlignment="1">
      <alignment wrapText="1"/>
    </xf>
    <xf numFmtId="0" fontId="4" fillId="0" borderId="11" xfId="1" applyNumberFormat="1" applyFill="1" applyBorder="1" applyAlignment="1">
      <alignment wrapText="1"/>
    </xf>
    <xf numFmtId="0" fontId="0" fillId="0" borderId="1" xfId="0" applyBorder="1" applyAlignment="1">
      <alignment horizontal="left" wrapText="1"/>
    </xf>
    <xf numFmtId="10" fontId="0" fillId="0" borderId="4" xfId="3" applyNumberFormat="1" applyFont="1" applyFill="1" applyBorder="1" applyAlignment="1">
      <alignment horizontal="right" wrapText="1"/>
    </xf>
    <xf numFmtId="164" fontId="0" fillId="0" borderId="2" xfId="0" applyNumberFormat="1" applyFill="1" applyBorder="1" applyAlignment="1">
      <alignment horizontal="right" wrapText="1"/>
    </xf>
    <xf numFmtId="0" fontId="0" fillId="0" borderId="13" xfId="0" applyNumberFormat="1" applyFill="1" applyBorder="1" applyAlignment="1">
      <alignment wrapText="1"/>
    </xf>
    <xf numFmtId="0" fontId="4" fillId="0" borderId="23" xfId="1" applyNumberFormat="1" applyFill="1" applyBorder="1" applyAlignment="1">
      <alignment wrapText="1"/>
    </xf>
    <xf numFmtId="0" fontId="4" fillId="3" borderId="24" xfId="1" applyNumberFormat="1" applyFill="1" applyBorder="1" applyAlignment="1">
      <alignment wrapText="1"/>
    </xf>
    <xf numFmtId="164" fontId="0" fillId="3" borderId="3" xfId="0" applyNumberFormat="1" applyFill="1" applyBorder="1" applyAlignment="1">
      <alignment horizontal="right" wrapText="1"/>
    </xf>
    <xf numFmtId="10" fontId="0" fillId="2" borderId="1" xfId="0" applyNumberFormat="1" applyFill="1" applyBorder="1" applyAlignment="1">
      <alignment wrapText="1"/>
    </xf>
    <xf numFmtId="0" fontId="4" fillId="3" borderId="18" xfId="1" applyFill="1" applyBorder="1" applyAlignment="1">
      <alignment wrapText="1"/>
    </xf>
    <xf numFmtId="10" fontId="0" fillId="0" borderId="15" xfId="3" applyNumberFormat="1" applyFont="1" applyBorder="1" applyAlignment="1">
      <alignment horizontal="left" wrapText="1"/>
    </xf>
    <xf numFmtId="0" fontId="4" fillId="0" borderId="19" xfId="1" applyFill="1" applyBorder="1" applyAlignment="1">
      <alignment wrapText="1"/>
    </xf>
    <xf numFmtId="0" fontId="0" fillId="3" borderId="15" xfId="0" applyNumberFormat="1" applyFill="1" applyBorder="1" applyAlignment="1">
      <alignment wrapText="1"/>
    </xf>
    <xf numFmtId="0" fontId="0" fillId="3" borderId="11" xfId="0" applyNumberFormat="1" applyFill="1" applyBorder="1" applyAlignment="1">
      <alignment wrapText="1"/>
    </xf>
    <xf numFmtId="0" fontId="0" fillId="0" borderId="15" xfId="0" applyNumberFormat="1" applyFill="1" applyBorder="1" applyAlignment="1">
      <alignment wrapText="1"/>
    </xf>
    <xf numFmtId="164" fontId="0" fillId="2" borderId="17" xfId="0" applyNumberFormat="1" applyFont="1" applyFill="1" applyBorder="1" applyAlignment="1">
      <alignment wrapText="1"/>
    </xf>
    <xf numFmtId="3" fontId="0" fillId="2" borderId="21" xfId="0" applyNumberFormat="1" applyFill="1" applyBorder="1" applyAlignment="1">
      <alignment wrapText="1"/>
    </xf>
    <xf numFmtId="0" fontId="4" fillId="3" borderId="18" xfId="1" applyFill="1" applyBorder="1" applyAlignment="1">
      <alignment horizontal="left" wrapText="1"/>
    </xf>
    <xf numFmtId="0" fontId="0" fillId="0" borderId="19" xfId="0" applyFill="1" applyBorder="1" applyAlignment="1"/>
    <xf numFmtId="0" fontId="0" fillId="3" borderId="13" xfId="0" applyNumberFormat="1" applyFill="1" applyBorder="1" applyAlignment="1">
      <alignment wrapText="1"/>
    </xf>
    <xf numFmtId="0" fontId="0" fillId="2" borderId="3" xfId="0" applyNumberFormat="1" applyFill="1" applyBorder="1" applyAlignment="1">
      <alignment wrapText="1"/>
    </xf>
    <xf numFmtId="0" fontId="1" fillId="0" borderId="26" xfId="0" applyFont="1" applyBorder="1">
      <alignment vertical="center"/>
    </xf>
    <xf numFmtId="0" fontId="1" fillId="0" borderId="27" xfId="0" applyFont="1" applyBorder="1">
      <alignment vertical="center"/>
    </xf>
    <xf numFmtId="0" fontId="1" fillId="4" borderId="28" xfId="0" applyNumberFormat="1" applyFont="1" applyFill="1" applyBorder="1" applyAlignment="1">
      <alignment wrapText="1"/>
    </xf>
    <xf numFmtId="0" fontId="4" fillId="0" borderId="13" xfId="1" applyBorder="1" applyAlignment="1">
      <alignment vertical="center" wrapText="1"/>
    </xf>
    <xf numFmtId="164" fontId="0" fillId="3" borderId="22" xfId="0" applyNumberFormat="1" applyFont="1" applyFill="1" applyBorder="1" applyAlignment="1">
      <alignment horizontal="right" wrapText="1"/>
    </xf>
    <xf numFmtId="0" fontId="0" fillId="3" borderId="23" xfId="0" applyNumberFormat="1" applyFill="1" applyBorder="1" applyAlignment="1">
      <alignment wrapText="1"/>
    </xf>
    <xf numFmtId="0" fontId="0" fillId="3" borderId="29" xfId="0" applyNumberFormat="1" applyFill="1" applyBorder="1" applyAlignment="1">
      <alignment wrapText="1"/>
    </xf>
    <xf numFmtId="14" fontId="0" fillId="3" borderId="22" xfId="0" applyNumberFormat="1" applyFill="1" applyBorder="1" applyAlignment="1"/>
    <xf numFmtId="3" fontId="0" fillId="2" borderId="1" xfId="0" applyNumberFormat="1" applyFont="1" applyFill="1" applyBorder="1" applyAlignment="1">
      <alignment wrapText="1"/>
    </xf>
    <xf numFmtId="3" fontId="5" fillId="3" borderId="4" xfId="0" applyNumberFormat="1" applyFont="1" applyFill="1" applyBorder="1" applyAlignment="1"/>
    <xf numFmtId="0" fontId="0" fillId="3" borderId="4" xfId="0" applyNumberFormat="1" applyFill="1" applyBorder="1" applyAlignment="1">
      <alignment wrapText="1"/>
    </xf>
    <xf numFmtId="0" fontId="4" fillId="3" borderId="24" xfId="1" applyFill="1" applyBorder="1" applyAlignment="1">
      <alignment wrapText="1"/>
    </xf>
    <xf numFmtId="14" fontId="0" fillId="0" borderId="3" xfId="0" applyNumberFormat="1" applyFont="1" applyFill="1" applyBorder="1" applyAlignment="1">
      <alignment horizontal="right" wrapText="1"/>
    </xf>
    <xf numFmtId="0" fontId="0" fillId="0" borderId="8" xfId="0" applyNumberFormat="1" applyFont="1" applyFill="1" applyBorder="1" applyAlignment="1">
      <alignment wrapText="1"/>
    </xf>
    <xf numFmtId="3" fontId="0" fillId="0" borderId="4" xfId="0" applyNumberFormat="1" applyBorder="1" applyAlignment="1">
      <alignment horizontal="right"/>
    </xf>
    <xf numFmtId="0" fontId="4" fillId="0" borderId="8" xfId="1" applyFill="1" applyBorder="1" applyAlignment="1">
      <alignment wrapText="1"/>
    </xf>
    <xf numFmtId="0" fontId="0" fillId="0" borderId="4" xfId="0" applyBorder="1" applyAlignment="1">
      <alignment horizontal="left" wrapText="1"/>
    </xf>
    <xf numFmtId="0" fontId="0" fillId="0" borderId="4" xfId="0" applyNumberFormat="1" applyFill="1" applyBorder="1" applyAlignment="1">
      <alignment wrapText="1"/>
    </xf>
    <xf numFmtId="0" fontId="4" fillId="0" borderId="30" xfId="1" applyFill="1" applyBorder="1" applyAlignment="1">
      <alignment wrapText="1"/>
    </xf>
    <xf numFmtId="14" fontId="0" fillId="0" borderId="31" xfId="0" applyNumberFormat="1" applyFill="1" applyBorder="1" applyAlignment="1"/>
    <xf numFmtId="10" fontId="0" fillId="0" borderId="4" xfId="3" applyNumberFormat="1" applyFont="1" applyBorder="1" applyAlignment="1">
      <alignment horizontal="left" wrapText="1"/>
    </xf>
    <xf numFmtId="0" fontId="0" fillId="3" borderId="32" xfId="0" applyNumberFormat="1" applyFont="1" applyFill="1" applyBorder="1" applyAlignment="1">
      <alignment wrapText="1"/>
    </xf>
    <xf numFmtId="0" fontId="0" fillId="0" borderId="4" xfId="0" applyBorder="1" applyAlignment="1">
      <alignment wrapText="1"/>
    </xf>
    <xf numFmtId="10" fontId="0" fillId="3" borderId="1" xfId="0" applyNumberFormat="1" applyFill="1" applyBorder="1" applyAlignment="1">
      <alignment wrapText="1"/>
    </xf>
    <xf numFmtId="3" fontId="0" fillId="2" borderId="4" xfId="0" applyNumberFormat="1" applyFill="1" applyBorder="1" applyAlignment="1">
      <alignment wrapText="1"/>
    </xf>
    <xf numFmtId="3" fontId="0" fillId="3" borderId="4" xfId="0" applyNumberFormat="1" applyFill="1" applyBorder="1" applyAlignment="1">
      <alignment horizontal="right"/>
    </xf>
    <xf numFmtId="10" fontId="2" fillId="3" borderId="4" xfId="3" applyNumberFormat="1" applyFont="1" applyFill="1" applyBorder="1" applyAlignment="1">
      <alignment horizontal="center" wrapText="1"/>
    </xf>
    <xf numFmtId="164" fontId="0" fillId="4" borderId="3" xfId="0" applyNumberFormat="1" applyFont="1" applyFill="1" applyBorder="1" applyAlignment="1">
      <alignment horizontal="right" wrapText="1"/>
    </xf>
    <xf numFmtId="3" fontId="0" fillId="4" borderId="1" xfId="0" applyNumberFormat="1" applyFont="1" applyFill="1" applyBorder="1" applyAlignment="1">
      <alignment wrapText="1"/>
    </xf>
    <xf numFmtId="10" fontId="2" fillId="4" borderId="4" xfId="3" applyNumberFormat="1" applyFont="1" applyFill="1" applyBorder="1" applyAlignment="1">
      <alignment horizontal="center" wrapText="1"/>
    </xf>
    <xf numFmtId="10" fontId="0" fillId="4" borderId="1" xfId="0" applyNumberFormat="1" applyFill="1" applyBorder="1" applyAlignment="1">
      <alignment wrapText="1"/>
    </xf>
    <xf numFmtId="0" fontId="0" fillId="4" borderId="11" xfId="0" applyNumberFormat="1" applyFill="1" applyBorder="1" applyAlignment="1">
      <alignment wrapText="1"/>
    </xf>
    <xf numFmtId="0" fontId="4" fillId="4" borderId="11" xfId="1" applyNumberFormat="1" applyFill="1" applyBorder="1" applyAlignment="1">
      <alignment wrapText="1"/>
    </xf>
    <xf numFmtId="0" fontId="0" fillId="4" borderId="1" xfId="0" applyNumberFormat="1" applyFill="1" applyBorder="1" applyAlignment="1">
      <alignment wrapText="1"/>
    </xf>
    <xf numFmtId="0" fontId="0" fillId="4" borderId="1" xfId="0" applyFill="1" applyBorder="1" applyAlignment="1">
      <alignment vertical="center" wrapText="1"/>
    </xf>
    <xf numFmtId="0" fontId="4" fillId="4" borderId="11" xfId="1" applyFill="1" applyBorder="1" applyAlignment="1">
      <alignment wrapText="1"/>
    </xf>
    <xf numFmtId="10" fontId="0" fillId="4" borderId="4" xfId="0" applyNumberFormat="1" applyFill="1" applyBorder="1" applyAlignment="1">
      <alignment wrapText="1"/>
    </xf>
    <xf numFmtId="10" fontId="2" fillId="4" borderId="23" xfId="3" applyNumberFormat="1" applyFont="1" applyFill="1" applyBorder="1" applyAlignment="1">
      <alignment horizontal="center" wrapText="1"/>
    </xf>
    <xf numFmtId="3" fontId="0" fillId="4" borderId="1" xfId="0" applyNumberFormat="1" applyFill="1" applyBorder="1" applyAlignment="1"/>
    <xf numFmtId="164" fontId="0" fillId="4" borderId="2" xfId="0" applyNumberFormat="1" applyFill="1" applyBorder="1" applyAlignment="1">
      <alignment wrapText="1"/>
    </xf>
    <xf numFmtId="164" fontId="0" fillId="4" borderId="3" xfId="0" applyNumberFormat="1" applyFill="1" applyBorder="1" applyAlignment="1">
      <alignment wrapText="1"/>
    </xf>
    <xf numFmtId="10" fontId="0" fillId="4" borderId="23" xfId="0" applyNumberFormat="1" applyFill="1" applyBorder="1" applyAlignment="1">
      <alignment wrapText="1"/>
    </xf>
    <xf numFmtId="10" fontId="2" fillId="3" borderId="4" xfId="3" applyNumberFormat="1" applyFont="1" applyFill="1" applyBorder="1" applyAlignment="1">
      <alignment horizontal="right" wrapText="1"/>
    </xf>
    <xf numFmtId="0" fontId="0" fillId="3" borderId="4" xfId="0" applyFill="1" applyBorder="1" applyAlignment="1">
      <alignment horizontal="left" wrapText="1"/>
    </xf>
    <xf numFmtId="0" fontId="0" fillId="3" borderId="1" xfId="0" applyNumberFormat="1" applyFill="1" applyBorder="1" applyAlignment="1">
      <alignment horizontal="left" wrapText="1"/>
    </xf>
    <xf numFmtId="3" fontId="0" fillId="2" borderId="4" xfId="0" applyNumberFormat="1" applyFill="1" applyBorder="1" applyAlignment="1">
      <alignment horizontal="right" wrapText="1"/>
    </xf>
    <xf numFmtId="10" fontId="0" fillId="2" borderId="4" xfId="0" applyNumberFormat="1" applyFont="1" applyFill="1" applyBorder="1" applyAlignment="1">
      <alignment horizontal="center" wrapText="1"/>
    </xf>
    <xf numFmtId="10" fontId="0" fillId="2" borderId="31" xfId="0" applyNumberFormat="1" applyFont="1" applyFill="1" applyBorder="1" applyAlignment="1">
      <alignment horizontal="center" wrapText="1"/>
    </xf>
    <xf numFmtId="14" fontId="0" fillId="0" borderId="2" xfId="0" applyNumberFormat="1" applyFill="1" applyBorder="1" applyAlignment="1">
      <alignment horizontal="right"/>
    </xf>
    <xf numFmtId="14" fontId="0" fillId="0" borderId="2" xfId="0" applyNumberFormat="1" applyFill="1" applyBorder="1" applyAlignment="1">
      <alignment horizontal="right" wrapText="1"/>
    </xf>
    <xf numFmtId="14" fontId="0" fillId="0" borderId="3" xfId="0" applyNumberFormat="1" applyFill="1" applyBorder="1" applyAlignment="1">
      <alignment horizontal="right"/>
    </xf>
    <xf numFmtId="0" fontId="0" fillId="0" borderId="25" xfId="0" applyNumberFormat="1" applyFill="1" applyBorder="1" applyAlignment="1">
      <alignment horizontal="right" wrapText="1"/>
    </xf>
    <xf numFmtId="164" fontId="0" fillId="3" borderId="1" xfId="0" applyNumberFormat="1" applyFill="1" applyBorder="1" applyAlignment="1">
      <alignment horizontal="right" wrapText="1"/>
    </xf>
    <xf numFmtId="164" fontId="0" fillId="3" borderId="17" xfId="0" applyNumberFormat="1" applyFill="1" applyBorder="1" applyAlignment="1">
      <alignment horizontal="right" wrapText="1"/>
    </xf>
    <xf numFmtId="14" fontId="0" fillId="3" borderId="3" xfId="0" applyNumberFormat="1" applyFill="1" applyBorder="1" applyAlignment="1">
      <alignment horizontal="right" wrapText="1"/>
    </xf>
    <xf numFmtId="164" fontId="0" fillId="0" borderId="22" xfId="0" applyNumberFormat="1" applyFill="1" applyBorder="1" applyAlignment="1">
      <alignment horizontal="right" wrapText="1"/>
    </xf>
    <xf numFmtId="0" fontId="0" fillId="0" borderId="3" xfId="0" applyBorder="1" applyAlignment="1">
      <alignment horizontal="right" wrapText="1"/>
    </xf>
    <xf numFmtId="14" fontId="0" fillId="0" borderId="3" xfId="0" applyNumberFormat="1" applyBorder="1" applyAlignment="1">
      <alignment horizontal="right" wrapText="1"/>
    </xf>
    <xf numFmtId="164" fontId="0" fillId="0" borderId="3" xfId="0" applyNumberFormat="1" applyFill="1" applyBorder="1" applyAlignment="1">
      <alignment horizontal="right" wrapText="1"/>
    </xf>
    <xf numFmtId="164" fontId="0" fillId="0" borderId="17" xfId="0" applyNumberFormat="1" applyFill="1" applyBorder="1" applyAlignment="1">
      <alignment horizontal="right" wrapText="1"/>
    </xf>
    <xf numFmtId="164" fontId="0" fillId="2" borderId="3" xfId="0" applyNumberFormat="1" applyFill="1" applyBorder="1" applyAlignment="1">
      <alignment horizontal="right" wrapText="1"/>
    </xf>
    <xf numFmtId="14" fontId="0" fillId="3" borderId="3" xfId="0" applyNumberFormat="1" applyFill="1" applyBorder="1" applyAlignment="1">
      <alignment horizontal="right"/>
    </xf>
    <xf numFmtId="14" fontId="0" fillId="2" borderId="3" xfId="0" applyNumberFormat="1" applyFill="1" applyBorder="1" applyAlignment="1">
      <alignment horizontal="right" wrapText="1"/>
    </xf>
    <xf numFmtId="164" fontId="0" fillId="2" borderId="17" xfId="0" applyNumberFormat="1" applyFill="1" applyBorder="1" applyAlignment="1">
      <alignment horizontal="right" wrapText="1"/>
    </xf>
    <xf numFmtId="14" fontId="0" fillId="4" borderId="3" xfId="0" applyNumberFormat="1" applyFill="1" applyBorder="1" applyAlignment="1">
      <alignment horizontal="right" wrapText="1"/>
    </xf>
    <xf numFmtId="0" fontId="0" fillId="0" borderId="22" xfId="0" applyBorder="1" applyAlignment="1">
      <alignment horizontal="left" wrapText="1"/>
    </xf>
    <xf numFmtId="0" fontId="0" fillId="0" borderId="17" xfId="0" applyBorder="1" applyAlignment="1">
      <alignment horizontal="left" vertical="center" wrapText="1"/>
    </xf>
    <xf numFmtId="0" fontId="0" fillId="0" borderId="1" xfId="0" applyFont="1" applyBorder="1" applyAlignment="1">
      <alignment vertical="center" wrapText="1"/>
    </xf>
    <xf numFmtId="10" fontId="0" fillId="3" borderId="12" xfId="0" applyNumberFormat="1" applyFill="1" applyBorder="1" applyAlignment="1">
      <alignment horizontal="center"/>
    </xf>
    <xf numFmtId="10" fontId="0" fillId="3" borderId="20" xfId="0" applyNumberFormat="1" applyFill="1" applyBorder="1" applyAlignment="1">
      <alignment horizontal="center"/>
    </xf>
  </cellXfs>
  <cellStyles count="4">
    <cellStyle name="Hyperlink" xfId="1" builtinId="8"/>
    <cellStyle name="Normal" xfId="0" builtinId="0"/>
    <cellStyle name="Normal 2" xfId="2"/>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3F3F3"/>
      <rgbColor rgb="00FFFF00"/>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2.xml"/><Relationship Id="rId7" Type="http://schemas.openxmlformats.org/officeDocument/2006/relationships/styles" Target="style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2.xml"/><Relationship Id="rId4" Type="http://schemas.openxmlformats.org/officeDocument/2006/relationships/chartsheet" Target="chart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Georgia"/>
              </a:rPr>
              <a:t>Voter Turnout Across 22 Most Populous Cities</a:t>
            </a:r>
          </a:p>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Georgia"/>
              </a:rPr>
              <a:t>(Most Recent Mayoral Election)</a:t>
            </a:r>
          </a:p>
        </c:rich>
      </c:tx>
    </c:title>
    <c:plotArea>
      <c:layout/>
      <c:barChart>
        <c:barDir val="col"/>
        <c:grouping val="clustered"/>
        <c:ser>
          <c:idx val="0"/>
          <c:order val="0"/>
          <c:tx>
            <c:v>Turnout</c:v>
          </c:tx>
          <c:spPr>
            <a:solidFill>
              <a:schemeClr val="accent1">
                <a:lumMod val="75000"/>
                <a:alpha val="70000"/>
              </a:schemeClr>
            </a:solidFill>
            <a:effectLst>
              <a:outerShdw blurRad="50800" dist="38100" dir="2700000" algn="ctr" rotWithShape="0">
                <a:srgbClr val="000000">
                  <a:alpha val="40000"/>
                </a:srgbClr>
              </a:outerShdw>
            </a:effectLst>
          </c:spPr>
          <c:cat>
            <c:strRef>
              <c:f>Data!$A$2:$A$23</c:f>
              <c:strCache>
                <c:ptCount val="22"/>
                <c:pt idx="0">
                  <c:v>San Diego</c:v>
                </c:pt>
                <c:pt idx="1">
                  <c:v>San Francisco</c:v>
                </c:pt>
                <c:pt idx="2">
                  <c:v>Chicago</c:v>
                </c:pt>
                <c:pt idx="3">
                  <c:v>Columbus</c:v>
                </c:pt>
                <c:pt idx="4">
                  <c:v>Boston</c:v>
                </c:pt>
                <c:pt idx="5">
                  <c:v>Jacksonville</c:v>
                </c:pt>
                <c:pt idx="6">
                  <c:v>San Jose</c:v>
                </c:pt>
                <c:pt idx="7">
                  <c:v>Indianapolis</c:v>
                </c:pt>
                <c:pt idx="8">
                  <c:v>Phoenix</c:v>
                </c:pt>
                <c:pt idx="9">
                  <c:v>Detroit</c:v>
                </c:pt>
                <c:pt idx="10">
                  <c:v>New York</c:v>
                </c:pt>
                <c:pt idx="11">
                  <c:v>Los Angeles</c:v>
                </c:pt>
                <c:pt idx="12">
                  <c:v>Philadelphia</c:v>
                </c:pt>
                <c:pt idx="13">
                  <c:v>Memphis</c:v>
                </c:pt>
                <c:pt idx="14">
                  <c:v>Charlotte</c:v>
                </c:pt>
                <c:pt idx="15">
                  <c:v>Baltimore</c:v>
                </c:pt>
                <c:pt idx="16">
                  <c:v>Houston</c:v>
                </c:pt>
                <c:pt idx="17">
                  <c:v>Fort Worth</c:v>
                </c:pt>
                <c:pt idx="18">
                  <c:v>Austin</c:v>
                </c:pt>
                <c:pt idx="19">
                  <c:v>Dallas</c:v>
                </c:pt>
                <c:pt idx="20">
                  <c:v>El Paso</c:v>
                </c:pt>
                <c:pt idx="21">
                  <c:v>San Antonio</c:v>
                </c:pt>
              </c:strCache>
            </c:strRef>
          </c:cat>
          <c:val>
            <c:numRef>
              <c:f>Data!$L$2:$L$23</c:f>
              <c:numCache>
                <c:formatCode>0.00%</c:formatCode>
                <c:ptCount val="22"/>
                <c:pt idx="0">
                  <c:v>0.43577101272135105</c:v>
                </c:pt>
                <c:pt idx="1">
                  <c:v>0.42474266764287866</c:v>
                </c:pt>
                <c:pt idx="2">
                  <c:v>0.42298602383863299</c:v>
                </c:pt>
                <c:pt idx="3">
                  <c:v>0.39146457119631484</c:v>
                </c:pt>
                <c:pt idx="4">
                  <c:v>0.38167358303947707</c:v>
                </c:pt>
                <c:pt idx="5">
                  <c:v>0.37275847441286492</c:v>
                </c:pt>
                <c:pt idx="6">
                  <c:v>0.34862051960860652</c:v>
                </c:pt>
                <c:pt idx="7">
                  <c:v>0.29982016084602164</c:v>
                </c:pt>
                <c:pt idx="8">
                  <c:v>0.28685004652325236</c:v>
                </c:pt>
                <c:pt idx="9">
                  <c:v>0.25379490875414967</c:v>
                </c:pt>
                <c:pt idx="10">
                  <c:v>0.2380102652721994</c:v>
                </c:pt>
                <c:pt idx="11">
                  <c:v>0.23345451389236629</c:v>
                </c:pt>
                <c:pt idx="12">
                  <c:v>0.19572475658256297</c:v>
                </c:pt>
                <c:pt idx="13">
                  <c:v>0.17971245427878174</c:v>
                </c:pt>
                <c:pt idx="14">
                  <c:v>0.16230914137596916</c:v>
                </c:pt>
                <c:pt idx="15">
                  <c:v>0.13264840917380016</c:v>
                </c:pt>
                <c:pt idx="16">
                  <c:v>0.13127601733072805</c:v>
                </c:pt>
                <c:pt idx="17">
                  <c:v>0.10909101894818252</c:v>
                </c:pt>
                <c:pt idx="18">
                  <c:v>0.10698564012265097</c:v>
                </c:pt>
                <c:pt idx="19">
                  <c:v>0.10280647262529947</c:v>
                </c:pt>
                <c:pt idx="20">
                  <c:v>9.7374540945895344E-2</c:v>
                </c:pt>
                <c:pt idx="21">
                  <c:v>6.7196409542495686E-2</c:v>
                </c:pt>
              </c:numCache>
            </c:numRef>
          </c:val>
        </c:ser>
        <c:gapWidth val="25"/>
        <c:axId val="73511296"/>
        <c:axId val="73512832"/>
      </c:barChart>
      <c:catAx>
        <c:axId val="73511296"/>
        <c:scaling>
          <c:orientation val="minMax"/>
        </c:scaling>
        <c:axPos val="b"/>
        <c:numFmt formatCode="General" sourceLinked="1"/>
        <c:tickLblPos val="nextTo"/>
        <c:txPr>
          <a:bodyPr rot="-2700000" vert="horz"/>
          <a:lstStyle/>
          <a:p>
            <a:pPr>
              <a:defRPr sz="1000" b="0" i="0" u="none" strike="noStrike" baseline="0">
                <a:solidFill>
                  <a:srgbClr val="000000"/>
                </a:solidFill>
                <a:latin typeface="Georgia"/>
                <a:ea typeface="Georgia"/>
                <a:cs typeface="Georgia"/>
              </a:defRPr>
            </a:pPr>
            <a:endParaRPr lang="en-US"/>
          </a:p>
        </c:txPr>
        <c:crossAx val="73512832"/>
        <c:crosses val="autoZero"/>
        <c:auto val="1"/>
        <c:lblAlgn val="ctr"/>
        <c:lblOffset val="100"/>
      </c:catAx>
      <c:valAx>
        <c:axId val="73512832"/>
        <c:scaling>
          <c:orientation val="minMax"/>
        </c:scaling>
        <c:axPos val="l"/>
        <c:majorGridlines>
          <c:spPr>
            <a:ln>
              <a:solidFill>
                <a:schemeClr val="tx1">
                  <a:lumMod val="50000"/>
                  <a:lumOff val="50000"/>
                </a:schemeClr>
              </a:solidFill>
              <a:prstDash val="sysDot"/>
            </a:ln>
          </c:spPr>
        </c:majorGridlines>
        <c:title>
          <c:tx>
            <c:rich>
              <a:bodyPr/>
              <a:lstStyle/>
              <a:p>
                <a:pPr>
                  <a:defRPr sz="1000" b="1" i="0" u="none" strike="noStrike" baseline="0">
                    <a:solidFill>
                      <a:srgbClr val="000000"/>
                    </a:solidFill>
                    <a:latin typeface="Georgia"/>
                    <a:ea typeface="Georgia"/>
                    <a:cs typeface="Georgia"/>
                  </a:defRPr>
                </a:pPr>
                <a:r>
                  <a:rPr lang="en-US"/>
                  <a:t>Turnout (Voter Registration)</a:t>
                </a:r>
              </a:p>
            </c:rich>
          </c:tx>
          <c:layout>
            <c:manualLayout>
              <c:xMode val="edge"/>
              <c:yMode val="edge"/>
              <c:x val="1.0255298484165251E-2"/>
              <c:y val="0.3483307086614173"/>
            </c:manualLayout>
          </c:layout>
        </c:title>
        <c:numFmt formatCode="0%" sourceLinked="0"/>
        <c:tickLblPos val="nextTo"/>
        <c:txPr>
          <a:bodyPr rot="0" vert="horz"/>
          <a:lstStyle/>
          <a:p>
            <a:pPr>
              <a:defRPr sz="1000" b="0" i="0" u="none" strike="noStrike" baseline="0">
                <a:solidFill>
                  <a:srgbClr val="000000"/>
                </a:solidFill>
                <a:latin typeface="Georgia"/>
                <a:ea typeface="Georgia"/>
                <a:cs typeface="Georgia"/>
              </a:defRPr>
            </a:pPr>
            <a:endParaRPr lang="en-US"/>
          </a:p>
        </c:txPr>
        <c:crossAx val="73511296"/>
        <c:crosses val="autoZero"/>
        <c:crossBetween val="between"/>
      </c:valAx>
      <c:spPr>
        <a:solidFill>
          <a:srgbClr val="FFFFFF"/>
        </a:solidFill>
        <a:ln w="25400">
          <a:noFill/>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Georgia"/>
              </a:rPr>
              <a:t>Voter Turnout Across 22 Most Populous Cities</a:t>
            </a:r>
          </a:p>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Georgia"/>
              </a:rPr>
              <a:t>(Last Two Mayoral Elections)</a:t>
            </a:r>
          </a:p>
        </c:rich>
      </c:tx>
    </c:title>
    <c:plotArea>
      <c:layout/>
      <c:barChart>
        <c:barDir val="col"/>
        <c:grouping val="clustered"/>
        <c:ser>
          <c:idx val="0"/>
          <c:order val="0"/>
          <c:spPr>
            <a:solidFill>
              <a:schemeClr val="accent1">
                <a:lumMod val="75000"/>
                <a:alpha val="70000"/>
              </a:schemeClr>
            </a:solidFill>
            <a:effectLst>
              <a:outerShdw blurRad="50800" dist="38100" dir="2700000" algn="ctr" rotWithShape="0">
                <a:srgbClr val="000000">
                  <a:alpha val="40000"/>
                </a:srgbClr>
              </a:outerShdw>
            </a:effectLst>
          </c:spPr>
          <c:cat>
            <c:strRef>
              <c:f>(Data!$A$2:$A$13,Data!$A$15:$A$23)</c:f>
              <c:strCache>
                <c:ptCount val="21"/>
                <c:pt idx="0">
                  <c:v>San Diego</c:v>
                </c:pt>
                <c:pt idx="1">
                  <c:v>San Francisco</c:v>
                </c:pt>
                <c:pt idx="2">
                  <c:v>Chicago</c:v>
                </c:pt>
                <c:pt idx="3">
                  <c:v>Columbus</c:v>
                </c:pt>
                <c:pt idx="4">
                  <c:v>Boston</c:v>
                </c:pt>
                <c:pt idx="5">
                  <c:v>Jacksonville</c:v>
                </c:pt>
                <c:pt idx="6">
                  <c:v>San Jose</c:v>
                </c:pt>
                <c:pt idx="7">
                  <c:v>Indianapolis</c:v>
                </c:pt>
                <c:pt idx="8">
                  <c:v>Phoenix</c:v>
                </c:pt>
                <c:pt idx="9">
                  <c:v>Detroit</c:v>
                </c:pt>
                <c:pt idx="10">
                  <c:v>New York</c:v>
                </c:pt>
                <c:pt idx="11">
                  <c:v>Los Angeles</c:v>
                </c:pt>
                <c:pt idx="12">
                  <c:v>Memphis</c:v>
                </c:pt>
                <c:pt idx="13">
                  <c:v>Charlotte</c:v>
                </c:pt>
                <c:pt idx="14">
                  <c:v>Baltimore</c:v>
                </c:pt>
                <c:pt idx="15">
                  <c:v>Houston</c:v>
                </c:pt>
                <c:pt idx="16">
                  <c:v>Fort Worth</c:v>
                </c:pt>
                <c:pt idx="17">
                  <c:v>Austin</c:v>
                </c:pt>
                <c:pt idx="18">
                  <c:v>Dallas</c:v>
                </c:pt>
                <c:pt idx="19">
                  <c:v>El Paso</c:v>
                </c:pt>
                <c:pt idx="20">
                  <c:v>San Antonio</c:v>
                </c:pt>
              </c:strCache>
            </c:strRef>
          </c:cat>
          <c:val>
            <c:numRef>
              <c:f>(Data!$CB$2:$CB$13,Data!$CB$15:$CB$23)</c:f>
              <c:numCache>
                <c:formatCode>0.00%</c:formatCode>
                <c:ptCount val="21"/>
                <c:pt idx="0">
                  <c:v>0.6028</c:v>
                </c:pt>
                <c:pt idx="1">
                  <c:v>0.39050000000000001</c:v>
                </c:pt>
                <c:pt idx="2">
                  <c:v>0.37690000000000001</c:v>
                </c:pt>
                <c:pt idx="3">
                  <c:v>0.3024</c:v>
                </c:pt>
                <c:pt idx="4">
                  <c:v>0.3468</c:v>
                </c:pt>
                <c:pt idx="5">
                  <c:v>0.28210000000000002</c:v>
                </c:pt>
                <c:pt idx="6">
                  <c:v>0.44009999999999999</c:v>
                </c:pt>
                <c:pt idx="7">
                  <c:v>0.28149999999999997</c:v>
                </c:pt>
                <c:pt idx="8">
                  <c:v>0.2369</c:v>
                </c:pt>
                <c:pt idx="9">
                  <c:v>0.24030000000000001</c:v>
                </c:pt>
                <c:pt idx="10">
                  <c:v>0.251</c:v>
                </c:pt>
                <c:pt idx="11">
                  <c:v>0.20630000000000001</c:v>
                </c:pt>
                <c:pt idx="12">
                  <c:v>0</c:v>
                </c:pt>
                <c:pt idx="13">
                  <c:v>0.19320000000000001</c:v>
                </c:pt>
                <c:pt idx="14">
                  <c:v>0.13</c:v>
                </c:pt>
                <c:pt idx="15">
                  <c:v>0.14779999999999999</c:v>
                </c:pt>
                <c:pt idx="16">
                  <c:v>8.5199999999999998E-2</c:v>
                </c:pt>
                <c:pt idx="17">
                  <c:v>0.11899999999999999</c:v>
                </c:pt>
                <c:pt idx="18">
                  <c:v>0.1283</c:v>
                </c:pt>
                <c:pt idx="19">
                  <c:v>0.1153</c:v>
                </c:pt>
                <c:pt idx="20">
                  <c:v>8.8400000000000006E-2</c:v>
                </c:pt>
              </c:numCache>
            </c:numRef>
          </c:val>
        </c:ser>
        <c:gapWidth val="25"/>
        <c:axId val="73521792"/>
        <c:axId val="73601408"/>
      </c:barChart>
      <c:catAx>
        <c:axId val="73521792"/>
        <c:scaling>
          <c:orientation val="minMax"/>
        </c:scaling>
        <c:axPos val="b"/>
        <c:numFmt formatCode="General" sourceLinked="1"/>
        <c:tickLblPos val="nextTo"/>
        <c:txPr>
          <a:bodyPr rot="-2700000" vert="horz"/>
          <a:lstStyle/>
          <a:p>
            <a:pPr>
              <a:defRPr sz="1000" b="0" i="0" u="none" strike="noStrike" baseline="0">
                <a:solidFill>
                  <a:srgbClr val="000000"/>
                </a:solidFill>
                <a:latin typeface="Georgia"/>
                <a:ea typeface="Georgia"/>
                <a:cs typeface="Georgia"/>
              </a:defRPr>
            </a:pPr>
            <a:endParaRPr lang="en-US"/>
          </a:p>
        </c:txPr>
        <c:crossAx val="73601408"/>
        <c:crosses val="autoZero"/>
        <c:auto val="1"/>
        <c:lblAlgn val="ctr"/>
        <c:lblOffset val="100"/>
      </c:catAx>
      <c:valAx>
        <c:axId val="73601408"/>
        <c:scaling>
          <c:orientation val="minMax"/>
        </c:scaling>
        <c:axPos val="l"/>
        <c:majorGridlines>
          <c:spPr>
            <a:ln>
              <a:solidFill>
                <a:schemeClr val="tx1">
                  <a:lumMod val="50000"/>
                  <a:lumOff val="50000"/>
                </a:schemeClr>
              </a:solidFill>
              <a:prstDash val="sysDot"/>
            </a:ln>
          </c:spPr>
        </c:majorGridlines>
        <c:title>
          <c:tx>
            <c:rich>
              <a:bodyPr/>
              <a:lstStyle/>
              <a:p>
                <a:pPr>
                  <a:defRPr sz="1000" b="1" i="0" u="none" strike="noStrike" baseline="0">
                    <a:solidFill>
                      <a:srgbClr val="000000"/>
                    </a:solidFill>
                    <a:latin typeface="Georgia"/>
                    <a:ea typeface="Georgia"/>
                    <a:cs typeface="Georgia"/>
                  </a:defRPr>
                </a:pPr>
                <a:r>
                  <a:rPr lang="en-US"/>
                  <a:t>Turnout (Voter Registration)</a:t>
                </a:r>
              </a:p>
            </c:rich>
          </c:tx>
          <c:layout>
            <c:manualLayout>
              <c:xMode val="edge"/>
              <c:yMode val="edge"/>
              <c:x val="1.0255298484165251E-2"/>
              <c:y val="0.3483307086614173"/>
            </c:manualLayout>
          </c:layout>
        </c:title>
        <c:numFmt formatCode="0%" sourceLinked="0"/>
        <c:tickLblPos val="nextTo"/>
        <c:txPr>
          <a:bodyPr rot="0" vert="horz"/>
          <a:lstStyle/>
          <a:p>
            <a:pPr>
              <a:defRPr sz="1000" b="0" i="0" u="none" strike="noStrike" baseline="0">
                <a:solidFill>
                  <a:srgbClr val="000000"/>
                </a:solidFill>
                <a:latin typeface="Georgia"/>
                <a:ea typeface="Georgia"/>
                <a:cs typeface="Georgia"/>
              </a:defRPr>
            </a:pPr>
            <a:endParaRPr lang="en-US"/>
          </a:p>
        </c:txPr>
        <c:crossAx val="73521792"/>
        <c:crosses val="autoZero"/>
        <c:crossBetween val="between"/>
      </c:valAx>
      <c:spPr>
        <a:ln>
          <a:prstDash val="sysDot"/>
        </a:ln>
      </c:spPr>
    </c:plotArea>
    <c:plotVisOnly val="1"/>
    <c:dispBlanksAs val="gap"/>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Georgia"/>
              </a:rPr>
              <a:t>Voter Turnout Across 22 Most Populous Cities</a:t>
            </a:r>
          </a:p>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Georgia"/>
              </a:rPr>
              <a:t>(Last Three Mayoral Elections)</a:t>
            </a:r>
          </a:p>
        </c:rich>
      </c:tx>
    </c:title>
    <c:plotArea>
      <c:layout/>
      <c:barChart>
        <c:barDir val="col"/>
        <c:grouping val="clustered"/>
        <c:ser>
          <c:idx val="0"/>
          <c:order val="0"/>
          <c:tx>
            <c:v>Turnout</c:v>
          </c:tx>
          <c:spPr>
            <a:solidFill>
              <a:schemeClr val="accent1">
                <a:lumMod val="75000"/>
                <a:alpha val="70000"/>
              </a:schemeClr>
            </a:solidFill>
            <a:effectLst>
              <a:outerShdw blurRad="50800" dist="38100" dir="2700000" algn="ctr" rotWithShape="0">
                <a:srgbClr val="000000">
                  <a:alpha val="40000"/>
                </a:srgbClr>
              </a:outerShdw>
            </a:effectLst>
          </c:spPr>
          <c:cat>
            <c:strRef>
              <c:f>(Data!$A$2:$A$7,Data!$A$9:$A$11,Data!$A$13,Data!$A$15:$A$23)</c:f>
              <c:strCache>
                <c:ptCount val="19"/>
                <c:pt idx="0">
                  <c:v>San Diego</c:v>
                </c:pt>
                <c:pt idx="1">
                  <c:v>San Francisco</c:v>
                </c:pt>
                <c:pt idx="2">
                  <c:v>Chicago</c:v>
                </c:pt>
                <c:pt idx="3">
                  <c:v>Columbus</c:v>
                </c:pt>
                <c:pt idx="4">
                  <c:v>Boston</c:v>
                </c:pt>
                <c:pt idx="5">
                  <c:v>Jacksonville</c:v>
                </c:pt>
                <c:pt idx="6">
                  <c:v>Indianapolis</c:v>
                </c:pt>
                <c:pt idx="7">
                  <c:v>Phoenix</c:v>
                </c:pt>
                <c:pt idx="8">
                  <c:v>Detroit</c:v>
                </c:pt>
                <c:pt idx="9">
                  <c:v>Los Angeles</c:v>
                </c:pt>
                <c:pt idx="10">
                  <c:v>Memphis</c:v>
                </c:pt>
                <c:pt idx="11">
                  <c:v>Charlotte</c:v>
                </c:pt>
                <c:pt idx="12">
                  <c:v>Baltimore</c:v>
                </c:pt>
                <c:pt idx="13">
                  <c:v>Houston</c:v>
                </c:pt>
                <c:pt idx="14">
                  <c:v>Fort Worth</c:v>
                </c:pt>
                <c:pt idx="15">
                  <c:v>Austin</c:v>
                </c:pt>
                <c:pt idx="16">
                  <c:v>Dallas</c:v>
                </c:pt>
                <c:pt idx="17">
                  <c:v>El Paso</c:v>
                </c:pt>
                <c:pt idx="18">
                  <c:v>San Antonio</c:v>
                </c:pt>
              </c:strCache>
            </c:strRef>
          </c:cat>
          <c:val>
            <c:numRef>
              <c:f>(Data!$CC$2:$CC$7,Data!$CC$9:$CC$11,Data!$CC$13,Data!$CC$15:$CC$23)</c:f>
              <c:numCache>
                <c:formatCode>0.00%</c:formatCode>
                <c:ptCount val="19"/>
                <c:pt idx="0">
                  <c:v>0.52590000000000003</c:v>
                </c:pt>
                <c:pt idx="1">
                  <c:v>0.44190000000000002</c:v>
                </c:pt>
                <c:pt idx="2">
                  <c:v>0.36359999999999998</c:v>
                </c:pt>
                <c:pt idx="3">
                  <c:v>0.26840000000000003</c:v>
                </c:pt>
                <c:pt idx="4">
                  <c:v>0.32219999999999999</c:v>
                </c:pt>
                <c:pt idx="5">
                  <c:v>0.3533</c:v>
                </c:pt>
                <c:pt idx="6">
                  <c:v>0.27700000000000002</c:v>
                </c:pt>
                <c:pt idx="7">
                  <c:v>0.2283</c:v>
                </c:pt>
                <c:pt idx="8">
                  <c:v>0.2112</c:v>
                </c:pt>
                <c:pt idx="9">
                  <c:v>0.25059999999999999</c:v>
                </c:pt>
                <c:pt idx="10">
                  <c:v>0</c:v>
                </c:pt>
                <c:pt idx="11">
                  <c:v>0.2107</c:v>
                </c:pt>
                <c:pt idx="12">
                  <c:v>0.29970000000000002</c:v>
                </c:pt>
                <c:pt idx="13">
                  <c:v>0.1434</c:v>
                </c:pt>
                <c:pt idx="14">
                  <c:v>7.9899999999999999E-2</c:v>
                </c:pt>
                <c:pt idx="15">
                  <c:v>0.1167</c:v>
                </c:pt>
                <c:pt idx="16">
                  <c:v>0.14119999999999999</c:v>
                </c:pt>
                <c:pt idx="17">
                  <c:v>0.13389999999999999</c:v>
                </c:pt>
                <c:pt idx="18">
                  <c:v>9.3399999999999997E-2</c:v>
                </c:pt>
              </c:numCache>
            </c:numRef>
          </c:val>
        </c:ser>
        <c:gapWidth val="25"/>
        <c:axId val="73619328"/>
        <c:axId val="73659904"/>
      </c:barChart>
      <c:catAx>
        <c:axId val="73619328"/>
        <c:scaling>
          <c:orientation val="minMax"/>
        </c:scaling>
        <c:axPos val="b"/>
        <c:numFmt formatCode="General" sourceLinked="1"/>
        <c:tickLblPos val="nextTo"/>
        <c:txPr>
          <a:bodyPr rot="-2700000" vert="horz"/>
          <a:lstStyle/>
          <a:p>
            <a:pPr>
              <a:defRPr sz="1000" b="0" i="0" u="none" strike="noStrike" baseline="0">
                <a:solidFill>
                  <a:srgbClr val="000000"/>
                </a:solidFill>
                <a:latin typeface="Georgia"/>
                <a:ea typeface="Georgia"/>
                <a:cs typeface="Georgia"/>
              </a:defRPr>
            </a:pPr>
            <a:endParaRPr lang="en-US"/>
          </a:p>
        </c:txPr>
        <c:crossAx val="73659904"/>
        <c:crosses val="autoZero"/>
        <c:auto val="1"/>
        <c:lblAlgn val="ctr"/>
        <c:lblOffset val="100"/>
      </c:catAx>
      <c:valAx>
        <c:axId val="73659904"/>
        <c:scaling>
          <c:orientation val="minMax"/>
        </c:scaling>
        <c:axPos val="l"/>
        <c:majorGridlines>
          <c:spPr>
            <a:ln>
              <a:solidFill>
                <a:schemeClr val="tx1">
                  <a:lumMod val="50000"/>
                  <a:lumOff val="50000"/>
                </a:schemeClr>
              </a:solidFill>
              <a:prstDash val="sysDot"/>
            </a:ln>
          </c:spPr>
        </c:majorGridlines>
        <c:title>
          <c:tx>
            <c:rich>
              <a:bodyPr/>
              <a:lstStyle/>
              <a:p>
                <a:pPr>
                  <a:defRPr sz="1000" b="1" i="0" u="none" strike="noStrike" baseline="0">
                    <a:solidFill>
                      <a:srgbClr val="000000"/>
                    </a:solidFill>
                    <a:latin typeface="Georgia"/>
                    <a:ea typeface="Georgia"/>
                    <a:cs typeface="Georgia"/>
                  </a:defRPr>
                </a:pPr>
                <a:r>
                  <a:rPr lang="en-US"/>
                  <a:t>Turnout (Voter Registration)</a:t>
                </a:r>
              </a:p>
            </c:rich>
          </c:tx>
          <c:layout>
            <c:manualLayout>
              <c:xMode val="edge"/>
              <c:yMode val="edge"/>
              <c:x val="1.0255298484165251E-2"/>
              <c:y val="0.3483307086614173"/>
            </c:manualLayout>
          </c:layout>
        </c:title>
        <c:numFmt formatCode="0%" sourceLinked="0"/>
        <c:tickLblPos val="nextTo"/>
        <c:txPr>
          <a:bodyPr rot="0" vert="horz"/>
          <a:lstStyle/>
          <a:p>
            <a:pPr>
              <a:defRPr sz="1000" b="0" i="0" u="none" strike="noStrike" baseline="0">
                <a:solidFill>
                  <a:srgbClr val="000000"/>
                </a:solidFill>
                <a:latin typeface="Georgia"/>
                <a:ea typeface="Georgia"/>
                <a:cs typeface="Georgia"/>
              </a:defRPr>
            </a:pPr>
            <a:endParaRPr lang="en-US"/>
          </a:p>
        </c:txPr>
        <c:crossAx val="73619328"/>
        <c:crosses val="autoZero"/>
        <c:crossBetween val="between"/>
      </c:valAx>
      <c:spPr>
        <a:ln>
          <a:prstDash val="sysDot"/>
        </a:ln>
      </c:spPr>
    </c:plotArea>
    <c:plotVisOnly val="1"/>
    <c:dispBlanksAs val="gap"/>
  </c:chart>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pageSetup orientation="landscape" r:id="rId1"/>
  <drawing r:id="rId2"/>
</chartsheet>
</file>

<file path=xl/chartsheets/sheet3.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487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0.8657</cdr:x>
      <cdr:y>0</cdr:y>
    </cdr:from>
    <cdr:to>
      <cdr:x>1</cdr:x>
      <cdr:y>0.03976</cdr:y>
    </cdr:to>
    <cdr:sp macro="" textlink="">
      <cdr:nvSpPr>
        <cdr:cNvPr id="2" name="TextBox 1"/>
        <cdr:cNvSpPr txBox="1"/>
      </cdr:nvSpPr>
      <cdr:spPr>
        <a:xfrm xmlns:a="http://schemas.openxmlformats.org/drawingml/2006/main">
          <a:off x="7523743" y="-28863"/>
          <a:ext cx="1164212" cy="2501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i="1">
              <a:latin typeface="Georgia" pitchFamily="18" charset="0"/>
            </a:rPr>
            <a:t>November</a:t>
          </a:r>
          <a:r>
            <a:rPr lang="en-US" sz="1100" i="1" baseline="0">
              <a:latin typeface="Georgia" pitchFamily="18" charset="0"/>
            </a:rPr>
            <a:t> 2011</a:t>
          </a:r>
          <a:endParaRPr lang="en-US" sz="1100" i="1">
            <a:latin typeface="Georgia" pitchFamily="18" charset="0"/>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487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0.8657</cdr:x>
      <cdr:y>0</cdr:y>
    </cdr:from>
    <cdr:to>
      <cdr:x>1</cdr:x>
      <cdr:y>0.03976</cdr:y>
    </cdr:to>
    <cdr:sp macro="" textlink="">
      <cdr:nvSpPr>
        <cdr:cNvPr id="2" name="TextBox 1"/>
        <cdr:cNvSpPr txBox="1"/>
      </cdr:nvSpPr>
      <cdr:spPr>
        <a:xfrm xmlns:a="http://schemas.openxmlformats.org/drawingml/2006/main">
          <a:off x="7523743" y="-28863"/>
          <a:ext cx="1164212" cy="2501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i="1" baseline="0">
              <a:latin typeface="Georgia" pitchFamily="18" charset="0"/>
            </a:rPr>
            <a:t>March 2012</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6487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0.8657</cdr:x>
      <cdr:y>0</cdr:y>
    </cdr:from>
    <cdr:to>
      <cdr:x>1</cdr:x>
      <cdr:y>0.03976</cdr:y>
    </cdr:to>
    <cdr:sp macro="" textlink="">
      <cdr:nvSpPr>
        <cdr:cNvPr id="2" name="TextBox 1"/>
        <cdr:cNvSpPr txBox="1"/>
      </cdr:nvSpPr>
      <cdr:spPr>
        <a:xfrm xmlns:a="http://schemas.openxmlformats.org/drawingml/2006/main">
          <a:off x="7523743" y="-28863"/>
          <a:ext cx="1164212" cy="2501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1100" i="1">
              <a:latin typeface="Georgia" pitchFamily="18" charset="0"/>
            </a:rPr>
            <a:t>November</a:t>
          </a:r>
          <a:r>
            <a:rPr lang="en-US" sz="1100" i="1" baseline="0">
              <a:latin typeface="Georgia" pitchFamily="18" charset="0"/>
            </a:rPr>
            <a:t> 2011</a:t>
          </a:r>
          <a:endParaRPr lang="en-US" sz="1100" i="1">
            <a:latin typeface="Georgia" pitchFamily="18"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cityclerk.lacity.org/ens/ens_eleindex.cfm?catid=461" TargetMode="External"/><Relationship Id="rId18" Type="http://schemas.openxmlformats.org/officeDocument/2006/relationships/hyperlink" Target="http://phillyelectionresults.com/" TargetMode="External"/><Relationship Id="rId26" Type="http://schemas.openxmlformats.org/officeDocument/2006/relationships/hyperlink" Target="http://vote.franklincountyohio.gov/assets/xls/2011/Official-Detailed-Results-General-2011.xlsx" TargetMode="External"/><Relationship Id="rId39" Type="http://schemas.openxmlformats.org/officeDocument/2006/relationships/hyperlink" Target="http://www.cityofboston.gov/images_documents/2013%20-%2011-05-13%20-%20Mayor%20Ward%20%26%20Precinct%20Results_tcm3-41970.pdf" TargetMode="External"/><Relationship Id="rId21" Type="http://schemas.openxmlformats.org/officeDocument/2006/relationships/hyperlink" Target="http://fortworthtexas.gov/citysecretary/info/default.aspx?id=86206" TargetMode="External"/><Relationship Id="rId34" Type="http://schemas.openxmlformats.org/officeDocument/2006/relationships/hyperlink" Target="http://malford.ci.austin.tx.us/election/search.cfm" TargetMode="External"/><Relationship Id="rId42" Type="http://schemas.openxmlformats.org/officeDocument/2006/relationships/hyperlink" Target="http://ens.lacity.org/clk/elections/clkelections329082786_06102013.pdf" TargetMode="External"/><Relationship Id="rId47" Type="http://schemas.openxmlformats.org/officeDocument/2006/relationships/hyperlink" Target="http://www.epcounty.com/elections/2005-06-04/final.shtm" TargetMode="External"/><Relationship Id="rId50" Type="http://schemas.openxmlformats.org/officeDocument/2006/relationships/hyperlink" Target="http://www.houstontx.gov/citysec/elections/110309.pdf" TargetMode="External"/><Relationship Id="rId55" Type="http://schemas.openxmlformats.org/officeDocument/2006/relationships/hyperlink" Target="http://www.duvalelections.com/GetDocument.aspx?id=1058" TargetMode="External"/><Relationship Id="rId63" Type="http://schemas.openxmlformats.org/officeDocument/2006/relationships/hyperlink" Target="http://www.detroitmi.gov/Departments/DepartmentofElections/ElectionResults/February242009PrimaryElection/tabid/2464/Default.aspx" TargetMode="External"/><Relationship Id="rId68" Type="http://schemas.openxmlformats.org/officeDocument/2006/relationships/hyperlink" Target="http://www.chicagoelections.com/wdlevel3.asp?elec_code=110" TargetMode="External"/><Relationship Id="rId76" Type="http://schemas.openxmlformats.org/officeDocument/2006/relationships/hyperlink" Target="http://ens.lacity.org/clk/elections/clkelections110730993_07132005.pdf" TargetMode="External"/><Relationship Id="rId84" Type="http://schemas.openxmlformats.org/officeDocument/2006/relationships/hyperlink" Target="http://www.epcounty.com/elections/2003-05-03/final.shtm" TargetMode="External"/><Relationship Id="rId89" Type="http://schemas.openxmlformats.org/officeDocument/2006/relationships/hyperlink" Target="http://phoenix.gov/ELECTION/sumcw0811.pdf" TargetMode="External"/><Relationship Id="rId7" Type="http://schemas.openxmlformats.org/officeDocument/2006/relationships/hyperlink" Target="http://www.duvalelections.com/GetDocument.aspx?id=3214" TargetMode="External"/><Relationship Id="rId71" Type="http://schemas.openxmlformats.org/officeDocument/2006/relationships/hyperlink" Target="http://www.duvalelections.com/GetDocument.aspx?id=27" TargetMode="External"/><Relationship Id="rId2" Type="http://schemas.openxmlformats.org/officeDocument/2006/relationships/hyperlink" Target="http://www.cityofboston.gov/elections/results/" TargetMode="External"/><Relationship Id="rId16" Type="http://schemas.openxmlformats.org/officeDocument/2006/relationships/hyperlink" Target="http://www.shelbyvote.com/index.aspx?nid=83" TargetMode="External"/><Relationship Id="rId29" Type="http://schemas.openxmlformats.org/officeDocument/2006/relationships/hyperlink" Target="http://apps.baltimorecity.gov/elections/electionresults/" TargetMode="External"/><Relationship Id="rId11" Type="http://schemas.openxmlformats.org/officeDocument/2006/relationships/hyperlink" Target="http://www.epcounty.com/elections/allresults.htm" TargetMode="External"/><Relationship Id="rId24" Type="http://schemas.openxmlformats.org/officeDocument/2006/relationships/hyperlink" Target="http://elections.bexar.org/reports/PDF/May%202011%20-%20Election%20Totals%20Report.HTM" TargetMode="External"/><Relationship Id="rId32" Type="http://schemas.openxmlformats.org/officeDocument/2006/relationships/hyperlink" Target="http://www.chicagoelections.com/wdlevel3.asp?elec_code=25" TargetMode="External"/><Relationship Id="rId37" Type="http://schemas.openxmlformats.org/officeDocument/2006/relationships/hyperlink" Target="http://www.co.san-diego.ca.us/voters/Eng/archive/200403cvpdf.zip" TargetMode="External"/><Relationship Id="rId40" Type="http://schemas.openxmlformats.org/officeDocument/2006/relationships/hyperlink" Target="http://www.cityofboston.gov/images_documents/2013%20-%2009-24-13%20-%20Preliminary%20Municipal%20Election%20-%20Registration%20Numbers_tcm3-41564.pdf%20(registered%20voters);" TargetMode="External"/><Relationship Id="rId45" Type="http://schemas.openxmlformats.org/officeDocument/2006/relationships/hyperlink" Target="http://www.sdvote.com/voters/Eng/archive/201211bull.pdf" TargetMode="External"/><Relationship Id="rId53" Type="http://schemas.openxmlformats.org/officeDocument/2006/relationships/hyperlink" Target="http://www.chicagoelections.com/wdlevel3.asp?elec_code=65" TargetMode="External"/><Relationship Id="rId58" Type="http://schemas.openxmlformats.org/officeDocument/2006/relationships/hyperlink" Target="http://ens.lacity.org/clk/elections/clkelections309862718_09292009.pdf" TargetMode="External"/><Relationship Id="rId66" Type="http://schemas.openxmlformats.org/officeDocument/2006/relationships/hyperlink" Target="http://results.enr.clarityelections.com/NC/Mecklenburg/10581/16679/reports/summary.zip" TargetMode="External"/><Relationship Id="rId74" Type="http://schemas.openxmlformats.org/officeDocument/2006/relationships/hyperlink" Target="http://phoenix.gov/ELECTION/summ0903.html" TargetMode="External"/><Relationship Id="rId79" Type="http://schemas.openxmlformats.org/officeDocument/2006/relationships/hyperlink" Target="http://charmeck.org/mecklenburg/county/BOE/data/Documents/primary07.pdf" TargetMode="External"/><Relationship Id="rId87" Type="http://schemas.openxmlformats.org/officeDocument/2006/relationships/hyperlink" Target="http://www.detroitmi.gov/Departments/DepartmentofElections/ElectionResults/August22005PrimaryMunicipalElectionResults/tabid/1571/Default.aspx" TargetMode="External"/><Relationship Id="rId5" Type="http://schemas.openxmlformats.org/officeDocument/2006/relationships/hyperlink" Target="http://www.duvalelections.com/Elections.aspx?type=past" TargetMode="External"/><Relationship Id="rId61" Type="http://schemas.openxmlformats.org/officeDocument/2006/relationships/hyperlink" Target="http://fortworthtexas.gov/WorkArea/linkit.aspx?LinkIdentifier=id&amp;ItemID=65242" TargetMode="External"/><Relationship Id="rId82" Type="http://schemas.openxmlformats.org/officeDocument/2006/relationships/hyperlink" Target="http://fortworthtexas.gov/WorkArea/linkit.aspx?LinkIdentifier=id&amp;ItemID=40118" TargetMode="External"/><Relationship Id="rId90" Type="http://schemas.openxmlformats.org/officeDocument/2006/relationships/printerSettings" Target="../printerSettings/printerSettings1.bin"/><Relationship Id="rId19" Type="http://schemas.openxmlformats.org/officeDocument/2006/relationships/hyperlink" Target="http://results.enr.clarityelections.com/NC/33035/61727/reports/summary.zip" TargetMode="External"/><Relationship Id="rId4" Type="http://schemas.openxmlformats.org/officeDocument/2006/relationships/hyperlink" Target="http://vote.franklincountyohio.gov/archive/" TargetMode="External"/><Relationship Id="rId9" Type="http://schemas.openxmlformats.org/officeDocument/2006/relationships/hyperlink" Target="http://www.indy.gov/eGov/County/Clerk/Election/Election_Info/Pages/voter_turnout.aspx" TargetMode="External"/><Relationship Id="rId14" Type="http://schemas.openxmlformats.org/officeDocument/2006/relationships/hyperlink" Target="http://www.elections.state.md.us/voter_registration/monthly.html;" TargetMode="External"/><Relationship Id="rId22" Type="http://schemas.openxmlformats.org/officeDocument/2006/relationships/hyperlink" Target="http://fortworthtexas.gov/WorkArea/linkit.aspx?LinkIdentifier=id&amp;ItemID=84644" TargetMode="External"/><Relationship Id="rId27" Type="http://schemas.openxmlformats.org/officeDocument/2006/relationships/hyperlink" Target="http://www.duvalelections.com/GetDocument.aspx?id=3237" TargetMode="External"/><Relationship Id="rId30" Type="http://schemas.openxmlformats.org/officeDocument/2006/relationships/hyperlink" Target="http://results.enr.clarityelections.com/TX/Dallas/31640/45567/reports/summary.zip" TargetMode="External"/><Relationship Id="rId35" Type="http://schemas.openxmlformats.org/officeDocument/2006/relationships/hyperlink" Target="http://www.detroitmi.gov/DepartmentsandAgencies/DepartmentofElections/ElectionResults/GeneralElectionsResults.aspx" TargetMode="External"/><Relationship Id="rId43" Type="http://schemas.openxmlformats.org/officeDocument/2006/relationships/hyperlink" Target="http://www.traviscountyclerk.org/eclerk/content/images/election_results/2012.05.12/20120512coacume.pdf" TargetMode="External"/><Relationship Id="rId48" Type="http://schemas.openxmlformats.org/officeDocument/2006/relationships/hyperlink" Target="http://enr2.clarityelections.com/files/dallas/126/1327/reports/summary.zip" TargetMode="External"/><Relationship Id="rId56" Type="http://schemas.openxmlformats.org/officeDocument/2006/relationships/hyperlink" Target="http://www.indy.gov/eGov/County/Clerk/Election/Election_Info/Pages/voter_turnout.aspx" TargetMode="External"/><Relationship Id="rId64" Type="http://schemas.openxmlformats.org/officeDocument/2006/relationships/hyperlink" Target="http://www.detroitmi.gov/Departments/DepartmentofElections/ElectionResults/February242009PrimaryElection/tabid/2464/Default.aspx" TargetMode="External"/><Relationship Id="rId69" Type="http://schemas.openxmlformats.org/officeDocument/2006/relationships/hyperlink" Target="http://vote.franklincountyohio.gov/assets/pdf/2003/general/ResultsFranklinCountyGen2003.xls" TargetMode="External"/><Relationship Id="rId77" Type="http://schemas.openxmlformats.org/officeDocument/2006/relationships/hyperlink" Target="http://ens.lacity.org/clk/elections/clkelections110830685_06282005.pdf" TargetMode="External"/><Relationship Id="rId8" Type="http://schemas.openxmlformats.org/officeDocument/2006/relationships/hyperlink" Target="http://www.sdcounty.ca.gov/voters/Eng/Eindex.shtml" TargetMode="External"/><Relationship Id="rId51" Type="http://schemas.openxmlformats.org/officeDocument/2006/relationships/hyperlink" Target="http://www.houstontx.gov/citysec/elections/121209.pdf" TargetMode="External"/><Relationship Id="rId72" Type="http://schemas.openxmlformats.org/officeDocument/2006/relationships/hyperlink" Target="http://www.cityofboston.gov/Images_Documents/2005%20-%2011-08-05%20-%20November%208%2C%202005%20-%20Municipal%20Election%20-%20Registration%20numbers%20and%20Ballots%20Cast_tcm3-26168.pdf" TargetMode="External"/><Relationship Id="rId80" Type="http://schemas.openxmlformats.org/officeDocument/2006/relationships/hyperlink" Target="http://www.houstontx.gov/citysec/elections/110607.pdf" TargetMode="External"/><Relationship Id="rId85" Type="http://schemas.openxmlformats.org/officeDocument/2006/relationships/hyperlink" Target="http://elections.bexar.org/Reports/PDF/May%202007%20-%20Election%20Totals.HTM" TargetMode="External"/><Relationship Id="rId3" Type="http://schemas.openxmlformats.org/officeDocument/2006/relationships/hyperlink" Target="http://www.chicagoelections.com/election3.asp?change_language=en" TargetMode="External"/><Relationship Id="rId12" Type="http://schemas.openxmlformats.org/officeDocument/2006/relationships/hyperlink" Target="http://charmeck.org/mecklenburg/county/BOE/data/Pages/ElectionDayResults.aspx" TargetMode="External"/><Relationship Id="rId17" Type="http://schemas.openxmlformats.org/officeDocument/2006/relationships/hyperlink" Target="http://www.shelbyvote.com/archives/39/ESR%20with%20Provisionals.pdf" TargetMode="External"/><Relationship Id="rId25" Type="http://schemas.openxmlformats.org/officeDocument/2006/relationships/hyperlink" Target="http://www.sfelections.org/results/20111108/" TargetMode="External"/><Relationship Id="rId33" Type="http://schemas.openxmlformats.org/officeDocument/2006/relationships/hyperlink" Target="http://www.dfwinfo.com/archivedresults/archives.asp" TargetMode="External"/><Relationship Id="rId38" Type="http://schemas.openxmlformats.org/officeDocument/2006/relationships/hyperlink" Target="http://www.co.san-diego.ca.us/voters/Eng/archive/200806cvpdf.zip" TargetMode="External"/><Relationship Id="rId46" Type="http://schemas.openxmlformats.org/officeDocument/2006/relationships/hyperlink" Target="http://www.epcounty.com/elections/2005-05-07/final.shtm" TargetMode="External"/><Relationship Id="rId59" Type="http://schemas.openxmlformats.org/officeDocument/2006/relationships/hyperlink" Target="http://results.enr.clarityelections.com/NC/Mecklenburg/11010/19311/reports/summary.zip" TargetMode="External"/><Relationship Id="rId67" Type="http://schemas.openxmlformats.org/officeDocument/2006/relationships/hyperlink" Target="http://www.sfgov2.org/index.aspx?page=1709" TargetMode="External"/><Relationship Id="rId20" Type="http://schemas.openxmlformats.org/officeDocument/2006/relationships/hyperlink" Target="http://www.houstontx.gov/citysec/elections/110811.pdf" TargetMode="External"/><Relationship Id="rId41" Type="http://schemas.openxmlformats.org/officeDocument/2006/relationships/hyperlink" Target="http://www.detroitmi.gov/Portals/0/docs/elections/pdfs/2013/Nov%202013/General%20Election%20Nov%202013_OFFICIAL%20Summary%20Report.pdf" TargetMode="External"/><Relationship Id="rId54" Type="http://schemas.openxmlformats.org/officeDocument/2006/relationships/hyperlink" Target="http://vote.franklincountyohio.gov/assets/pdf/2007/general/officialresults.XLS" TargetMode="External"/><Relationship Id="rId62" Type="http://schemas.openxmlformats.org/officeDocument/2006/relationships/hyperlink" Target="http://elections.bexar.org/reports/PDF/May%209,%202009%20-%20Joint%20General%20&amp;%20Special%20%20Election%20Totals.HTM" TargetMode="External"/><Relationship Id="rId70" Type="http://schemas.openxmlformats.org/officeDocument/2006/relationships/hyperlink" Target="http://www.duvalelections.com/GetDocument.aspx?id=1272" TargetMode="External"/><Relationship Id="rId75" Type="http://schemas.openxmlformats.org/officeDocument/2006/relationships/hyperlink" Target="http://www.seventy.org/Downloads/Election_Returns_&amp;_Data/2003_Municipal_Primary/03_May_Primary_Voter_Turnout_Stats_Party_and_Ward.pdf" TargetMode="External"/><Relationship Id="rId83" Type="http://schemas.openxmlformats.org/officeDocument/2006/relationships/hyperlink" Target="http://www.dfwinfo.com/archivedresults/may32003/pctbypct.zip" TargetMode="External"/><Relationship Id="rId88" Type="http://schemas.openxmlformats.org/officeDocument/2006/relationships/hyperlink" Target="http://ens.lacity.org/clk/elections/clkelections329182041_04252013.pdf" TargetMode="External"/><Relationship Id="rId1" Type="http://schemas.openxmlformats.org/officeDocument/2006/relationships/hyperlink" Target="http://www.indy.gov/eGov/County/Clerk/Election/Election_Info/Pages/voter_turnout.aspx" TargetMode="External"/><Relationship Id="rId6" Type="http://schemas.openxmlformats.org/officeDocument/2006/relationships/hyperlink" Target="http://www.sfgov2.org/index.aspx?page=1671" TargetMode="External"/><Relationship Id="rId15" Type="http://schemas.openxmlformats.org/officeDocument/2006/relationships/hyperlink" Target="http://www.epcounty.com/elections/2009-05-09/final.htm" TargetMode="External"/><Relationship Id="rId23" Type="http://schemas.openxmlformats.org/officeDocument/2006/relationships/hyperlink" Target="http://www.sanantonio.gov/clerk/elections/" TargetMode="External"/><Relationship Id="rId28" Type="http://schemas.openxmlformats.org/officeDocument/2006/relationships/hyperlink" Target="http://phoenix.gov/ELECTION/sumcw1111.pdf" TargetMode="External"/><Relationship Id="rId36" Type="http://schemas.openxmlformats.org/officeDocument/2006/relationships/hyperlink" Target="http://www.sccvote.org/portal/site/rov/agencychp?path=%2Fv7%2FRegistrar%20of%20Voters%20%28DEP%29%2FElections%2FPast%20Election%20Results" TargetMode="External"/><Relationship Id="rId49" Type="http://schemas.openxmlformats.org/officeDocument/2006/relationships/hyperlink" Target="http://enr2.clarityelections.com/files/dallas/143/1330/reports/summary.zip" TargetMode="External"/><Relationship Id="rId57" Type="http://schemas.openxmlformats.org/officeDocument/2006/relationships/hyperlink" Target="http://phoenix.gov/ELECTION/sumcw0907.pdf" TargetMode="External"/><Relationship Id="rId10" Type="http://schemas.openxmlformats.org/officeDocument/2006/relationships/hyperlink" Target="http://phoenix.gov/ELECTION/resultmore.html" TargetMode="External"/><Relationship Id="rId31" Type="http://schemas.openxmlformats.org/officeDocument/2006/relationships/hyperlink" Target="http://results.enr.clarityelections.com/TX/Dallas/30600/45230/reports/summary.zip" TargetMode="External"/><Relationship Id="rId44" Type="http://schemas.openxmlformats.org/officeDocument/2006/relationships/hyperlink" Target="http://www.sdvote.com/voters/Eng/archive/201402bull.pdf" TargetMode="External"/><Relationship Id="rId52" Type="http://schemas.openxmlformats.org/officeDocument/2006/relationships/hyperlink" Target="http://www.sfgov2.org/index.aspx?page=1764" TargetMode="External"/><Relationship Id="rId60" Type="http://schemas.openxmlformats.org/officeDocument/2006/relationships/hyperlink" Target="http://malford.ci.austin.tx.us/election/byrecord.cfm?eid=188" TargetMode="External"/><Relationship Id="rId65" Type="http://schemas.openxmlformats.org/officeDocument/2006/relationships/hyperlink" Target="http://www.detroitmi.gov/November32009GeneralElection/tabid/2921/Default.aspx" TargetMode="External"/><Relationship Id="rId73" Type="http://schemas.openxmlformats.org/officeDocument/2006/relationships/hyperlink" Target="http://www.indy.gov/eGov/County/Clerk/Election/Election_Info/Pages/voter_turnout.aspx" TargetMode="External"/><Relationship Id="rId78" Type="http://schemas.openxmlformats.org/officeDocument/2006/relationships/hyperlink" Target="http://charmeck.org/mecklenburg/county/BOE/data/Documents/general07.pdf" TargetMode="External"/><Relationship Id="rId81" Type="http://schemas.openxmlformats.org/officeDocument/2006/relationships/hyperlink" Target="http://malford.ci.austin.tx.us/election/byrecord.cfm?eid=153" TargetMode="External"/><Relationship Id="rId86" Type="http://schemas.openxmlformats.org/officeDocument/2006/relationships/hyperlink" Target="http://www.detroitmi.gov/Departments/DepartmentofElections/ElectionResults/November212005GeneralElectionResults/tabid/2211/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CC93"/>
  <sheetViews>
    <sheetView tabSelected="1" zoomScale="70" zoomScaleNormal="70" workbookViewId="0">
      <pane xSplit="1" ySplit="1" topLeftCell="BS2" activePane="bottomRight" state="frozen"/>
      <selection pane="topRight" activeCell="B1" sqref="B1"/>
      <selection pane="bottomLeft" activeCell="A2" sqref="A2"/>
      <selection pane="bottomRight" activeCell="BW20" sqref="BW20"/>
    </sheetView>
  </sheetViews>
  <sheetFormatPr defaultColWidth="17.140625" defaultRowHeight="12.75" customHeight="1"/>
  <cols>
    <col min="1" max="1" width="17.140625" style="4" customWidth="1"/>
    <col min="2" max="3" width="19.85546875" customWidth="1"/>
    <col min="4" max="4" width="32.42578125" style="2" customWidth="1"/>
    <col min="5" max="6" width="17.140625" customWidth="1"/>
    <col min="7" max="7" width="17.140625" style="2" customWidth="1"/>
    <col min="8" max="8" width="17.140625" style="5" customWidth="1"/>
    <col min="9" max="9" width="15.140625" customWidth="1"/>
    <col min="10" max="13" width="17.140625" customWidth="1"/>
    <col min="14" max="14" width="36.140625" style="2" customWidth="1"/>
    <col min="15" max="15" width="17.140625" style="2" customWidth="1"/>
    <col min="16" max="16" width="17.140625" customWidth="1"/>
    <col min="17" max="17" width="15.42578125" customWidth="1"/>
    <col min="18" max="18" width="14.140625" customWidth="1"/>
    <col min="19" max="19" width="15.7109375" customWidth="1"/>
    <col min="20" max="20" width="14.140625" style="36" customWidth="1"/>
    <col min="21" max="21" width="39.42578125" style="92" customWidth="1"/>
    <col min="22" max="22" width="21.28515625" style="95" customWidth="1"/>
    <col min="23" max="23" width="17.140625" customWidth="1"/>
    <col min="24" max="24" width="15.42578125" customWidth="1"/>
    <col min="25" max="25" width="14.140625" customWidth="1"/>
    <col min="26" max="26" width="15.7109375" customWidth="1"/>
    <col min="27" max="27" width="14.140625" style="36" customWidth="1"/>
    <col min="28" max="28" width="37.140625" style="2" customWidth="1"/>
    <col min="29" max="30" width="17.140625" customWidth="1"/>
    <col min="31" max="31" width="15.42578125" customWidth="1"/>
    <col min="32" max="32" width="14.140625" customWidth="1"/>
    <col min="33" max="33" width="15.7109375" customWidth="1"/>
    <col min="34" max="34" width="14.140625" customWidth="1"/>
    <col min="35" max="35" width="33.5703125" style="88" customWidth="1"/>
    <col min="36" max="36" width="17.140625" style="95" customWidth="1"/>
    <col min="37" max="41" width="17.140625" customWidth="1"/>
    <col min="42" max="42" width="33" style="2" customWidth="1"/>
    <col min="43" max="43" width="17.140625" style="2" customWidth="1"/>
    <col min="44" max="44" width="17.140625" customWidth="1"/>
    <col min="45" max="45" width="15.42578125" customWidth="1"/>
    <col min="46" max="46" width="14.140625" customWidth="1"/>
    <col min="47" max="47" width="15.7109375" customWidth="1"/>
    <col min="48" max="48" width="14.140625" style="36" customWidth="1"/>
    <col min="49" max="49" width="33.28515625" style="94" customWidth="1"/>
    <col min="50" max="50" width="17.140625" style="95" customWidth="1"/>
    <col min="51" max="51" width="17.140625" customWidth="1"/>
    <col min="52" max="52" width="15.42578125" customWidth="1"/>
    <col min="53" max="53" width="14.140625" customWidth="1"/>
    <col min="54" max="54" width="15.7109375" customWidth="1"/>
    <col min="55" max="55" width="14.140625" customWidth="1"/>
    <col min="56" max="56" width="40.5703125" style="2" customWidth="1"/>
    <col min="57" max="58" width="17.140625" style="2" customWidth="1"/>
    <col min="59" max="61" width="17.140625" customWidth="1"/>
    <col min="62" max="62" width="14.140625" style="36" customWidth="1"/>
    <col min="63" max="63" width="34.140625" style="2" customWidth="1"/>
    <col min="64" max="64" width="17.140625" style="38" customWidth="1"/>
    <col min="65" max="68" width="17.140625" customWidth="1"/>
    <col min="69" max="69" width="17.140625" style="36" customWidth="1"/>
    <col min="70" max="70" width="33.85546875" style="2" customWidth="1"/>
    <col min="71" max="71" width="23.7109375" customWidth="1"/>
    <col min="72" max="72" width="17.140625" customWidth="1"/>
    <col min="73" max="73" width="15.42578125" customWidth="1"/>
    <col min="74" max="74" width="14.140625" customWidth="1"/>
    <col min="75" max="75" width="15.7109375" customWidth="1"/>
    <col min="76" max="76" width="14.140625" style="36" customWidth="1"/>
    <col min="77" max="77" width="28.5703125" style="2" customWidth="1"/>
    <col min="78" max="78" width="17.140625" style="38" customWidth="1"/>
    <col min="79" max="79" width="116.140625" style="38" customWidth="1"/>
    <col min="81" max="81" width="19.5703125" customWidth="1"/>
  </cols>
  <sheetData>
    <row r="1" spans="1:81" s="4" customFormat="1" ht="66.75" customHeight="1" thickTop="1" thickBot="1">
      <c r="A1" s="33" t="s">
        <v>214</v>
      </c>
      <c r="B1" s="26" t="s">
        <v>325</v>
      </c>
      <c r="C1" s="46" t="s">
        <v>247</v>
      </c>
      <c r="D1" s="23" t="s">
        <v>51</v>
      </c>
      <c r="E1" s="24" t="s">
        <v>2</v>
      </c>
      <c r="F1" s="24" t="s">
        <v>26</v>
      </c>
      <c r="G1" s="25" t="s">
        <v>41</v>
      </c>
      <c r="H1" s="42" t="s">
        <v>100</v>
      </c>
      <c r="I1" s="26" t="s">
        <v>22</v>
      </c>
      <c r="J1" s="26" t="s">
        <v>98</v>
      </c>
      <c r="K1" s="26" t="s">
        <v>316</v>
      </c>
      <c r="L1" s="26" t="s">
        <v>39</v>
      </c>
      <c r="M1" s="26" t="s">
        <v>7</v>
      </c>
      <c r="N1" s="26" t="s">
        <v>28</v>
      </c>
      <c r="O1" s="30" t="s">
        <v>92</v>
      </c>
      <c r="P1" s="25" t="s">
        <v>320</v>
      </c>
      <c r="Q1" s="25" t="s">
        <v>22</v>
      </c>
      <c r="R1" s="25" t="s">
        <v>98</v>
      </c>
      <c r="S1" s="25" t="s">
        <v>99</v>
      </c>
      <c r="T1" s="84" t="s">
        <v>102</v>
      </c>
      <c r="U1" s="89" t="s">
        <v>28</v>
      </c>
      <c r="V1" s="29" t="s">
        <v>92</v>
      </c>
      <c r="W1" s="45" t="s">
        <v>101</v>
      </c>
      <c r="X1" s="28" t="s">
        <v>22</v>
      </c>
      <c r="Y1" s="28" t="s">
        <v>98</v>
      </c>
      <c r="Z1" s="28" t="s">
        <v>99</v>
      </c>
      <c r="AA1" s="111" t="s">
        <v>102</v>
      </c>
      <c r="AB1" s="26" t="s">
        <v>28</v>
      </c>
      <c r="AC1" s="30" t="s">
        <v>92</v>
      </c>
      <c r="AD1" s="23" t="s">
        <v>321</v>
      </c>
      <c r="AE1" s="25" t="s">
        <v>22</v>
      </c>
      <c r="AF1" s="25" t="s">
        <v>98</v>
      </c>
      <c r="AG1" s="25" t="s">
        <v>99</v>
      </c>
      <c r="AH1" s="25" t="s">
        <v>102</v>
      </c>
      <c r="AI1" s="86" t="s">
        <v>28</v>
      </c>
      <c r="AJ1" s="29" t="s">
        <v>92</v>
      </c>
      <c r="AK1" s="27" t="s">
        <v>103</v>
      </c>
      <c r="AL1" s="26" t="s">
        <v>22</v>
      </c>
      <c r="AM1" s="26" t="s">
        <v>97</v>
      </c>
      <c r="AN1" s="26" t="s">
        <v>99</v>
      </c>
      <c r="AO1" s="26" t="s">
        <v>102</v>
      </c>
      <c r="AP1" s="26" t="s">
        <v>28</v>
      </c>
      <c r="AQ1" s="30" t="s">
        <v>92</v>
      </c>
      <c r="AR1" s="25" t="s">
        <v>322</v>
      </c>
      <c r="AS1" s="25" t="s">
        <v>22</v>
      </c>
      <c r="AT1" s="25" t="s">
        <v>98</v>
      </c>
      <c r="AU1" s="25" t="s">
        <v>99</v>
      </c>
      <c r="AV1" s="84" t="s">
        <v>102</v>
      </c>
      <c r="AW1" s="89" t="s">
        <v>28</v>
      </c>
      <c r="AX1" s="29" t="s">
        <v>92</v>
      </c>
      <c r="AY1" s="45" t="s">
        <v>277</v>
      </c>
      <c r="AZ1" s="28" t="s">
        <v>22</v>
      </c>
      <c r="BA1" s="28" t="s">
        <v>98</v>
      </c>
      <c r="BB1" s="28" t="s">
        <v>99</v>
      </c>
      <c r="BC1" s="28" t="s">
        <v>102</v>
      </c>
      <c r="BD1" s="28" t="s">
        <v>28</v>
      </c>
      <c r="BE1" s="30" t="s">
        <v>92</v>
      </c>
      <c r="BF1" s="23" t="s">
        <v>323</v>
      </c>
      <c r="BG1" s="25" t="s">
        <v>22</v>
      </c>
      <c r="BH1" s="25" t="s">
        <v>97</v>
      </c>
      <c r="BI1" s="25" t="s">
        <v>99</v>
      </c>
      <c r="BJ1" s="84" t="s">
        <v>102</v>
      </c>
      <c r="BK1" s="25" t="s">
        <v>28</v>
      </c>
      <c r="BL1" s="29" t="s">
        <v>92</v>
      </c>
      <c r="BM1" s="27" t="s">
        <v>278</v>
      </c>
      <c r="BN1" s="26" t="s">
        <v>22</v>
      </c>
      <c r="BO1" s="26" t="s">
        <v>97</v>
      </c>
      <c r="BP1" s="26" t="s">
        <v>99</v>
      </c>
      <c r="BQ1" s="37" t="s">
        <v>102</v>
      </c>
      <c r="BR1" s="28" t="s">
        <v>28</v>
      </c>
      <c r="BS1" s="30" t="s">
        <v>92</v>
      </c>
      <c r="BT1" s="25" t="s">
        <v>324</v>
      </c>
      <c r="BU1" s="25" t="s">
        <v>22</v>
      </c>
      <c r="BV1" s="25" t="s">
        <v>98</v>
      </c>
      <c r="BW1" s="25" t="s">
        <v>99</v>
      </c>
      <c r="BX1" s="84" t="s">
        <v>102</v>
      </c>
      <c r="BY1" s="25" t="s">
        <v>28</v>
      </c>
      <c r="BZ1" s="29" t="s">
        <v>92</v>
      </c>
      <c r="CA1" s="25" t="s">
        <v>287</v>
      </c>
      <c r="CB1" s="46" t="s">
        <v>247</v>
      </c>
      <c r="CC1" s="47" t="s">
        <v>328</v>
      </c>
    </row>
    <row r="2" spans="1:81" ht="81" customHeight="1" thickTop="1">
      <c r="A2" s="153" t="s">
        <v>0</v>
      </c>
      <c r="B2" s="197">
        <f>L2</f>
        <v>0.43577101272135105</v>
      </c>
      <c r="C2" s="198">
        <v>0.6028</v>
      </c>
      <c r="D2" s="216" t="s">
        <v>315</v>
      </c>
      <c r="E2" s="120">
        <v>1307402</v>
      </c>
      <c r="F2" s="20">
        <v>8</v>
      </c>
      <c r="G2" s="135" t="s">
        <v>112</v>
      </c>
      <c r="H2" s="155">
        <v>41681</v>
      </c>
      <c r="I2" s="109">
        <v>675793</v>
      </c>
      <c r="J2" s="109">
        <v>294491</v>
      </c>
      <c r="K2" s="109"/>
      <c r="L2" s="21">
        <f t="shared" ref="L2:L23" si="0">IF(ISBLANK(J2),IF(ISBLANK(K2),"",K2/I2),J2/I2)</f>
        <v>0.43577101272135105</v>
      </c>
      <c r="M2" s="156" t="s">
        <v>65</v>
      </c>
      <c r="N2" s="157" t="s">
        <v>274</v>
      </c>
      <c r="O2" s="162" t="s">
        <v>269</v>
      </c>
      <c r="P2" s="57">
        <v>41597</v>
      </c>
      <c r="Q2" s="115">
        <v>683370</v>
      </c>
      <c r="R2" s="115">
        <v>242747</v>
      </c>
      <c r="S2" s="115"/>
      <c r="T2" s="132">
        <v>0.35522045158552468</v>
      </c>
      <c r="U2" s="131" t="s">
        <v>267</v>
      </c>
      <c r="V2" s="81" t="s">
        <v>268</v>
      </c>
      <c r="W2" s="155">
        <v>41219</v>
      </c>
      <c r="X2" s="109">
        <v>1563093</v>
      </c>
      <c r="Y2" s="109">
        <v>1203265</v>
      </c>
      <c r="Z2" s="109">
        <v>469932</v>
      </c>
      <c r="AA2" s="21">
        <v>0.76979744647311454</v>
      </c>
      <c r="AB2" s="161" t="s">
        <v>266</v>
      </c>
      <c r="AC2" s="136" t="s">
        <v>265</v>
      </c>
      <c r="AD2" s="114">
        <v>41065</v>
      </c>
      <c r="AE2" s="115">
        <v>1465269</v>
      </c>
      <c r="AF2" s="115">
        <v>548462</v>
      </c>
      <c r="AG2" s="115">
        <v>241404</v>
      </c>
      <c r="AH2" s="85">
        <v>0.37430000000000002</v>
      </c>
      <c r="AI2" s="93"/>
      <c r="AJ2" s="39" t="s">
        <v>264</v>
      </c>
      <c r="AK2" s="155">
        <v>39602</v>
      </c>
      <c r="AL2" s="109">
        <v>593445</v>
      </c>
      <c r="AM2" s="109">
        <v>220809</v>
      </c>
      <c r="AN2" s="109">
        <v>215499</v>
      </c>
      <c r="AO2" s="21">
        <f>IF(ISBLANK(AM2),IF(ISBLANK(AN2),"",AN2/AL2),AM2/AL2)</f>
        <v>0.37207997371281248</v>
      </c>
      <c r="AP2" s="161" t="s">
        <v>58</v>
      </c>
      <c r="AQ2" s="136" t="s">
        <v>226</v>
      </c>
      <c r="AR2" s="199" t="s">
        <v>317</v>
      </c>
      <c r="AS2" s="115"/>
      <c r="AT2" s="115"/>
      <c r="AU2" s="115"/>
      <c r="AV2" s="85" t="str">
        <f>IF(ISBLANK(AT2),IF(ISBLANK(AU2),"",AU2/AS2),AT2/AS2)</f>
        <v/>
      </c>
      <c r="AW2" s="93"/>
      <c r="AX2" s="81"/>
      <c r="AY2" s="60">
        <v>38664</v>
      </c>
      <c r="AZ2" s="176">
        <v>605413</v>
      </c>
      <c r="BA2" s="176">
        <v>334249</v>
      </c>
      <c r="BB2" s="176">
        <v>330030</v>
      </c>
      <c r="BC2" s="193">
        <v>0.55210079730696238</v>
      </c>
      <c r="BD2" s="194" t="s">
        <v>245</v>
      </c>
      <c r="BE2" s="162" t="s">
        <v>249</v>
      </c>
      <c r="BF2" s="206" t="s">
        <v>317</v>
      </c>
      <c r="BG2" s="165"/>
      <c r="BH2" s="165"/>
      <c r="BI2" s="165"/>
      <c r="BJ2" s="132" t="str">
        <f t="shared" ref="BJ2:BJ10" si="1">IF(ISBLANK(BH2),IF(ISBLANK(BI2),"",BI2/BG2),BH2/BG2)</f>
        <v/>
      </c>
      <c r="BK2" s="167"/>
      <c r="BL2" s="169"/>
      <c r="BM2" s="158">
        <v>38293</v>
      </c>
      <c r="BN2" s="109">
        <v>672199</v>
      </c>
      <c r="BO2" s="109">
        <v>496975</v>
      </c>
      <c r="BP2" s="109">
        <v>457506</v>
      </c>
      <c r="BQ2" s="22">
        <f t="shared" ref="BQ2:BQ23" si="2">IF(ISBLANK(BO2),IF(ISBLANK(BP2),"",BP2/BN2),BO2/BN2)</f>
        <v>0.73932719328651186</v>
      </c>
      <c r="BR2" s="108" t="s">
        <v>113</v>
      </c>
      <c r="BS2" s="162" t="s">
        <v>227</v>
      </c>
      <c r="BT2" s="170">
        <v>38048</v>
      </c>
      <c r="BU2" s="165">
        <v>586671</v>
      </c>
      <c r="BV2" s="165">
        <v>259713</v>
      </c>
      <c r="BW2" s="165">
        <v>248686</v>
      </c>
      <c r="BX2" s="85">
        <f t="shared" ref="BX2:BX23" si="3">IF(ISBLANK(BV2),IF(ISBLANK(BW2),"",BW2/BU2),BV2/BU2)</f>
        <v>0.44268934377189262</v>
      </c>
      <c r="BY2" s="171" t="s">
        <v>114</v>
      </c>
      <c r="BZ2" s="169" t="s">
        <v>228</v>
      </c>
      <c r="CA2" s="157" t="s">
        <v>300</v>
      </c>
      <c r="CB2" s="198">
        <v>0.6028</v>
      </c>
      <c r="CC2" s="219">
        <v>0.52590000000000003</v>
      </c>
    </row>
    <row r="3" spans="1:81" ht="50.1" customHeight="1">
      <c r="A3" s="34" t="s">
        <v>1</v>
      </c>
      <c r="B3" s="197">
        <f t="shared" ref="B3:B23" si="4">L3</f>
        <v>0.42474266764287866</v>
      </c>
      <c r="C3" s="198">
        <v>0.39050000000000001</v>
      </c>
      <c r="D3" s="59"/>
      <c r="E3" s="13">
        <v>805235</v>
      </c>
      <c r="F3" s="6">
        <v>13</v>
      </c>
      <c r="G3" s="78" t="s">
        <v>17</v>
      </c>
      <c r="H3" s="31">
        <v>40855</v>
      </c>
      <c r="I3" s="109">
        <v>464380</v>
      </c>
      <c r="J3" s="109">
        <v>197242</v>
      </c>
      <c r="K3" s="109">
        <v>194418</v>
      </c>
      <c r="L3" s="21">
        <f t="shared" si="0"/>
        <v>0.42474266764287866</v>
      </c>
      <c r="M3" s="62" t="s">
        <v>5</v>
      </c>
      <c r="N3" s="72" t="s">
        <v>53</v>
      </c>
      <c r="O3" s="82" t="s">
        <v>93</v>
      </c>
      <c r="P3" s="69" t="s">
        <v>317</v>
      </c>
      <c r="Q3" s="115"/>
      <c r="R3" s="115"/>
      <c r="S3" s="115"/>
      <c r="T3" s="85" t="s">
        <v>276</v>
      </c>
      <c r="U3" s="93"/>
      <c r="V3" s="39"/>
      <c r="W3" s="16">
        <v>39392</v>
      </c>
      <c r="X3" s="109">
        <v>419598</v>
      </c>
      <c r="Y3" s="109">
        <v>149465</v>
      </c>
      <c r="Z3" s="109">
        <v>143359</v>
      </c>
      <c r="AA3" s="22">
        <v>0.35620999146802418</v>
      </c>
      <c r="AB3" s="138" t="s">
        <v>54</v>
      </c>
      <c r="AC3" s="82" t="s">
        <v>94</v>
      </c>
      <c r="AD3" s="15"/>
      <c r="AE3" s="115"/>
      <c r="AF3" s="115"/>
      <c r="AG3" s="115"/>
      <c r="AH3" s="85" t="s">
        <v>276</v>
      </c>
      <c r="AI3" s="93"/>
      <c r="AJ3" s="39"/>
      <c r="AK3" s="16">
        <v>37964</v>
      </c>
      <c r="AL3" s="109">
        <v>466127</v>
      </c>
      <c r="AM3" s="109">
        <v>253872</v>
      </c>
      <c r="AN3" s="109">
        <v>252875</v>
      </c>
      <c r="AO3" s="108">
        <v>0.54464126729410656</v>
      </c>
      <c r="AP3" s="51" t="s">
        <v>55</v>
      </c>
      <c r="AQ3" s="82" t="s">
        <v>95</v>
      </c>
      <c r="AR3" s="114">
        <v>37929</v>
      </c>
      <c r="AS3" s="115">
        <v>459213</v>
      </c>
      <c r="AT3" s="115">
        <v>209723</v>
      </c>
      <c r="AU3" s="115">
        <v>208008</v>
      </c>
      <c r="AV3" s="85">
        <v>0.45670092092340592</v>
      </c>
      <c r="AW3" s="93" t="s">
        <v>56</v>
      </c>
      <c r="AX3" s="39" t="s">
        <v>96</v>
      </c>
      <c r="AY3" s="137" t="s">
        <v>317</v>
      </c>
      <c r="AZ3" s="109"/>
      <c r="BA3" s="109"/>
      <c r="BB3" s="109"/>
      <c r="BC3" s="113" t="str">
        <f t="shared" ref="BC3:BC10" si="5">IF(ISBLANK(BA3),IF(ISBLANK(BB3),"",BB3/AZ3),BA3/AZ3)</f>
        <v/>
      </c>
      <c r="BD3" s="51"/>
      <c r="BE3" s="63"/>
      <c r="BF3" s="207" t="s">
        <v>317</v>
      </c>
      <c r="BG3" s="52"/>
      <c r="BH3" s="52"/>
      <c r="BI3" s="52"/>
      <c r="BJ3" s="85" t="str">
        <f t="shared" si="1"/>
        <v/>
      </c>
      <c r="BK3" s="52"/>
      <c r="BL3" s="39"/>
      <c r="BM3" s="211" t="s">
        <v>317</v>
      </c>
      <c r="BN3" s="109"/>
      <c r="BO3" s="109"/>
      <c r="BP3" s="109"/>
      <c r="BQ3" s="108" t="str">
        <f t="shared" si="2"/>
        <v/>
      </c>
      <c r="BR3" s="51"/>
      <c r="BS3" s="82"/>
      <c r="BT3" s="69" t="s">
        <v>317</v>
      </c>
      <c r="BU3" s="118"/>
      <c r="BV3" s="118"/>
      <c r="BW3" s="118"/>
      <c r="BX3" s="85" t="str">
        <f t="shared" si="3"/>
        <v/>
      </c>
      <c r="BY3" s="68"/>
      <c r="BZ3" s="39"/>
      <c r="CA3" s="72" t="s">
        <v>301</v>
      </c>
      <c r="CB3" s="198">
        <v>0.39050000000000001</v>
      </c>
      <c r="CC3" s="219">
        <v>0.44190000000000002</v>
      </c>
    </row>
    <row r="4" spans="1:81" ht="50.1" customHeight="1">
      <c r="A4" s="34" t="s">
        <v>34</v>
      </c>
      <c r="B4" s="197">
        <f t="shared" si="4"/>
        <v>0.42298602383863299</v>
      </c>
      <c r="C4" s="198">
        <v>0.37690000000000001</v>
      </c>
      <c r="D4" s="59"/>
      <c r="E4" s="13">
        <v>2695598</v>
      </c>
      <c r="F4" s="6">
        <v>3</v>
      </c>
      <c r="G4" s="78" t="s">
        <v>36</v>
      </c>
      <c r="H4" s="31">
        <v>40596</v>
      </c>
      <c r="I4" s="109">
        <v>1406037</v>
      </c>
      <c r="J4" s="109">
        <v>594734</v>
      </c>
      <c r="K4" s="109">
        <v>590357</v>
      </c>
      <c r="L4" s="21">
        <f t="shared" si="0"/>
        <v>0.42298602383863299</v>
      </c>
      <c r="M4" s="62" t="s">
        <v>18</v>
      </c>
      <c r="N4" s="73" t="s">
        <v>24</v>
      </c>
      <c r="O4" s="82" t="s">
        <v>216</v>
      </c>
      <c r="P4" s="69" t="s">
        <v>317</v>
      </c>
      <c r="Q4" s="115"/>
      <c r="R4" s="115"/>
      <c r="S4" s="115"/>
      <c r="T4" s="85" t="s">
        <v>276</v>
      </c>
      <c r="U4" s="171"/>
      <c r="V4" s="39"/>
      <c r="W4" s="60">
        <v>39140</v>
      </c>
      <c r="X4" s="109">
        <v>1407979</v>
      </c>
      <c r="Y4" s="109">
        <v>465706</v>
      </c>
      <c r="Z4" s="109">
        <v>456765</v>
      </c>
      <c r="AA4" s="22">
        <v>0.33076203551331379</v>
      </c>
      <c r="AB4" s="9" t="s">
        <v>44</v>
      </c>
      <c r="AC4" s="82" t="s">
        <v>215</v>
      </c>
      <c r="AD4" s="15"/>
      <c r="AE4" s="115"/>
      <c r="AF4" s="115"/>
      <c r="AG4" s="115"/>
      <c r="AH4" s="85" t="s">
        <v>276</v>
      </c>
      <c r="AI4" s="93"/>
      <c r="AJ4" s="39"/>
      <c r="AK4" s="19">
        <v>37677</v>
      </c>
      <c r="AL4" s="109">
        <v>1436286</v>
      </c>
      <c r="AM4" s="109">
        <v>483993</v>
      </c>
      <c r="AN4" s="109">
        <v>463145</v>
      </c>
      <c r="AO4" s="108">
        <v>0.33697536563052205</v>
      </c>
      <c r="AP4" s="72" t="s">
        <v>50</v>
      </c>
      <c r="AQ4" s="82" t="s">
        <v>217</v>
      </c>
      <c r="AR4" s="200" t="s">
        <v>317</v>
      </c>
      <c r="AS4" s="115"/>
      <c r="AT4" s="115"/>
      <c r="AU4" s="115"/>
      <c r="AV4" s="85" t="str">
        <f>IF(ISBLANK(AT4),IF(ISBLANK(AU4),"",AU4/AS4),AT4/AS4)</f>
        <v/>
      </c>
      <c r="AW4" s="93"/>
      <c r="AX4" s="39"/>
      <c r="AY4" s="137" t="s">
        <v>317</v>
      </c>
      <c r="AZ4" s="109"/>
      <c r="BA4" s="109"/>
      <c r="BB4" s="109"/>
      <c r="BC4" s="113" t="str">
        <f t="shared" si="5"/>
        <v/>
      </c>
      <c r="BD4" s="72"/>
      <c r="BE4" s="79"/>
      <c r="BF4" s="207" t="s">
        <v>317</v>
      </c>
      <c r="BG4" s="55"/>
      <c r="BH4" s="55"/>
      <c r="BI4" s="55"/>
      <c r="BJ4" s="85" t="str">
        <f t="shared" si="1"/>
        <v/>
      </c>
      <c r="BK4" s="7"/>
      <c r="BL4" s="39"/>
      <c r="BM4" s="205" t="s">
        <v>317</v>
      </c>
      <c r="BN4" s="109"/>
      <c r="BO4" s="109"/>
      <c r="BP4" s="109"/>
      <c r="BQ4" s="108" t="str">
        <f t="shared" si="2"/>
        <v/>
      </c>
      <c r="BR4" s="72"/>
      <c r="BS4" s="82"/>
      <c r="BT4" s="69" t="s">
        <v>317</v>
      </c>
      <c r="BU4" s="54"/>
      <c r="BV4" s="54"/>
      <c r="BW4" s="54"/>
      <c r="BX4" s="85" t="str">
        <f t="shared" si="3"/>
        <v/>
      </c>
      <c r="BY4" s="44"/>
      <c r="BZ4" s="39"/>
      <c r="CA4" s="72" t="s">
        <v>302</v>
      </c>
      <c r="CB4" s="198">
        <v>0.37690000000000001</v>
      </c>
      <c r="CC4" s="219">
        <v>0.36359999999999998</v>
      </c>
    </row>
    <row r="5" spans="1:81" ht="50.1" customHeight="1">
      <c r="A5" s="34" t="s">
        <v>12</v>
      </c>
      <c r="B5" s="197">
        <f t="shared" si="4"/>
        <v>0.39146457119631484</v>
      </c>
      <c r="C5" s="198">
        <v>0.3024</v>
      </c>
      <c r="D5" s="218"/>
      <c r="E5" s="13">
        <v>787033</v>
      </c>
      <c r="F5" s="6">
        <v>15</v>
      </c>
      <c r="G5" s="78" t="s">
        <v>236</v>
      </c>
      <c r="H5" s="60">
        <v>40855</v>
      </c>
      <c r="I5" s="109">
        <v>479765</v>
      </c>
      <c r="J5" s="109">
        <v>187811</v>
      </c>
      <c r="K5" s="109">
        <v>179138</v>
      </c>
      <c r="L5" s="21">
        <f t="shared" si="0"/>
        <v>0.39146457119631484</v>
      </c>
      <c r="M5" s="62" t="s">
        <v>64</v>
      </c>
      <c r="N5" s="73" t="s">
        <v>178</v>
      </c>
      <c r="O5" s="82" t="s">
        <v>105</v>
      </c>
      <c r="P5" s="133" t="s">
        <v>317</v>
      </c>
      <c r="Q5" s="117"/>
      <c r="R5" s="117"/>
      <c r="S5" s="117"/>
      <c r="T5" s="85"/>
      <c r="U5" s="90" t="s">
        <v>275</v>
      </c>
      <c r="V5" s="39"/>
      <c r="W5" s="16">
        <v>39392</v>
      </c>
      <c r="X5" s="109">
        <v>500271</v>
      </c>
      <c r="Y5" s="109">
        <v>106723</v>
      </c>
      <c r="Z5" s="109">
        <v>104325</v>
      </c>
      <c r="AA5" s="22">
        <v>0.21333037493678425</v>
      </c>
      <c r="AB5" s="8" t="s">
        <v>177</v>
      </c>
      <c r="AC5" s="82" t="s">
        <v>104</v>
      </c>
      <c r="AD5" s="15"/>
      <c r="AE5" s="115"/>
      <c r="AF5" s="115"/>
      <c r="AG5" s="115"/>
      <c r="AH5" s="85" t="s">
        <v>276</v>
      </c>
      <c r="AI5" s="93"/>
      <c r="AJ5" s="39"/>
      <c r="AK5" s="16">
        <v>37929</v>
      </c>
      <c r="AL5" s="109">
        <v>457792</v>
      </c>
      <c r="AM5" s="109">
        <v>91778</v>
      </c>
      <c r="AN5" s="109">
        <v>76544</v>
      </c>
      <c r="AO5" s="108">
        <v>0.20047969383475464</v>
      </c>
      <c r="AP5" s="51" t="s">
        <v>244</v>
      </c>
      <c r="AQ5" s="82" t="s">
        <v>179</v>
      </c>
      <c r="AR5" s="199" t="s">
        <v>317</v>
      </c>
      <c r="AS5" s="115"/>
      <c r="AT5" s="115"/>
      <c r="AU5" s="115"/>
      <c r="AV5" s="85" t="str">
        <f>IF(ISBLANK(AT5),IF(ISBLANK(AU5),"",AU5/AS5),AT5/AS5)</f>
        <v/>
      </c>
      <c r="AW5" s="90"/>
      <c r="AX5" s="39"/>
      <c r="AY5" s="137" t="s">
        <v>317</v>
      </c>
      <c r="AZ5" s="109"/>
      <c r="BA5" s="109"/>
      <c r="BB5" s="109"/>
      <c r="BC5" s="113" t="str">
        <f t="shared" si="5"/>
        <v/>
      </c>
      <c r="BD5" s="51"/>
      <c r="BE5" s="172"/>
      <c r="BF5" s="207" t="s">
        <v>317</v>
      </c>
      <c r="BG5" s="52"/>
      <c r="BH5" s="52"/>
      <c r="BI5" s="52"/>
      <c r="BJ5" s="85" t="str">
        <f t="shared" si="1"/>
        <v/>
      </c>
      <c r="BK5" s="52"/>
      <c r="BL5" s="39"/>
      <c r="BM5" s="211" t="s">
        <v>317</v>
      </c>
      <c r="BN5" s="109"/>
      <c r="BO5" s="109"/>
      <c r="BP5" s="109"/>
      <c r="BQ5" s="108" t="str">
        <f t="shared" si="2"/>
        <v/>
      </c>
      <c r="BR5" s="51"/>
      <c r="BS5" s="82"/>
      <c r="BT5" s="69" t="s">
        <v>317</v>
      </c>
      <c r="BU5" s="118"/>
      <c r="BV5" s="118"/>
      <c r="BW5" s="118"/>
      <c r="BX5" s="85" t="str">
        <f t="shared" si="3"/>
        <v/>
      </c>
      <c r="BY5" s="68"/>
      <c r="BZ5" s="39"/>
      <c r="CA5" s="72" t="s">
        <v>303</v>
      </c>
      <c r="CB5" s="198">
        <v>0.3024</v>
      </c>
      <c r="CC5" s="219">
        <v>0.26840000000000003</v>
      </c>
    </row>
    <row r="6" spans="1:81" ht="50.1" customHeight="1">
      <c r="A6" s="65" t="s">
        <v>32</v>
      </c>
      <c r="B6" s="197">
        <f t="shared" si="4"/>
        <v>0.38167358303947707</v>
      </c>
      <c r="C6" s="198">
        <v>0.3468</v>
      </c>
      <c r="D6" s="58" t="s">
        <v>115</v>
      </c>
      <c r="E6" s="13">
        <v>617594</v>
      </c>
      <c r="F6" s="6">
        <v>22</v>
      </c>
      <c r="G6" s="78" t="s">
        <v>23</v>
      </c>
      <c r="H6" s="60">
        <v>41583</v>
      </c>
      <c r="I6" s="109">
        <v>372064</v>
      </c>
      <c r="J6" s="109">
        <v>142007</v>
      </c>
      <c r="K6" s="109">
        <v>140837</v>
      </c>
      <c r="L6" s="21">
        <f t="shared" si="0"/>
        <v>0.38167358303947707</v>
      </c>
      <c r="M6" s="149" t="s">
        <v>65</v>
      </c>
      <c r="N6" s="72" t="s">
        <v>263</v>
      </c>
      <c r="O6" s="70" t="s">
        <v>262</v>
      </c>
      <c r="P6" s="43">
        <v>41541</v>
      </c>
      <c r="Q6" s="116">
        <v>368207</v>
      </c>
      <c r="R6" s="118">
        <v>113319</v>
      </c>
      <c r="S6" s="118">
        <v>112898</v>
      </c>
      <c r="T6" s="85">
        <f>IF(ISBLANK(R6),IF(ISBLANK(S6),"",S6/Q6),R6/Q6)</f>
        <v>0.30775895080756205</v>
      </c>
      <c r="U6" s="90" t="s">
        <v>271</v>
      </c>
      <c r="V6" s="130" t="s">
        <v>270</v>
      </c>
      <c r="W6" s="60">
        <v>40120</v>
      </c>
      <c r="X6" s="109">
        <v>356453</v>
      </c>
      <c r="Y6" s="109">
        <v>111190</v>
      </c>
      <c r="Z6" s="109">
        <v>110222</v>
      </c>
      <c r="AA6" s="22">
        <v>0.31193453274344723</v>
      </c>
      <c r="AB6" s="73" t="s">
        <v>71</v>
      </c>
      <c r="AC6" s="79" t="s">
        <v>182</v>
      </c>
      <c r="AD6" s="114">
        <v>40078</v>
      </c>
      <c r="AE6" s="115">
        <v>353683</v>
      </c>
      <c r="AF6" s="115">
        <v>81766</v>
      </c>
      <c r="AG6" s="115">
        <v>81322</v>
      </c>
      <c r="AH6" s="85">
        <v>0.23119999999999999</v>
      </c>
      <c r="AI6" s="93" t="s">
        <v>116</v>
      </c>
      <c r="AJ6" s="39" t="s">
        <v>242</v>
      </c>
      <c r="AK6" s="77">
        <v>38664</v>
      </c>
      <c r="AL6" s="109">
        <v>355879</v>
      </c>
      <c r="AM6" s="109">
        <v>97160</v>
      </c>
      <c r="AN6" s="109">
        <v>94785</v>
      </c>
      <c r="AO6" s="22">
        <v>0.2730141424472925</v>
      </c>
      <c r="AP6" s="74" t="s">
        <v>117</v>
      </c>
      <c r="AQ6" s="82" t="s">
        <v>243</v>
      </c>
      <c r="AR6" s="201" t="s">
        <v>317</v>
      </c>
      <c r="AS6" s="115"/>
      <c r="AT6" s="115"/>
      <c r="AU6" s="115"/>
      <c r="AV6" s="85" t="str">
        <f>IF(ISBLANK(AT6),IF(ISBLANK(AU6),"",AU6/AS6),AT6/AS6)</f>
        <v/>
      </c>
      <c r="AW6" s="90"/>
      <c r="AX6" s="39"/>
      <c r="AY6" s="205" t="s">
        <v>317</v>
      </c>
      <c r="AZ6" s="159"/>
      <c r="BA6" s="14"/>
      <c r="BB6" s="159"/>
      <c r="BC6" s="112" t="str">
        <f t="shared" si="5"/>
        <v/>
      </c>
      <c r="BD6" s="73"/>
      <c r="BE6" s="143"/>
      <c r="BF6" s="207" t="s">
        <v>317</v>
      </c>
      <c r="BG6" s="10"/>
      <c r="BH6" s="10"/>
      <c r="BI6" s="10"/>
      <c r="BJ6" s="85" t="str">
        <f t="shared" si="1"/>
        <v/>
      </c>
      <c r="BK6" s="12"/>
      <c r="BL6" s="39"/>
      <c r="BM6" s="212" t="s">
        <v>317</v>
      </c>
      <c r="BN6" s="109"/>
      <c r="BO6" s="109"/>
      <c r="BP6" s="109"/>
      <c r="BQ6" s="22" t="str">
        <f t="shared" si="2"/>
        <v/>
      </c>
      <c r="BR6" s="74"/>
      <c r="BS6" s="82"/>
      <c r="BT6" s="215" t="s">
        <v>317</v>
      </c>
      <c r="BU6" s="118"/>
      <c r="BV6" s="118"/>
      <c r="BW6" s="118"/>
      <c r="BX6" s="85" t="str">
        <f t="shared" si="3"/>
        <v/>
      </c>
      <c r="BY6" s="68"/>
      <c r="BZ6" s="39"/>
      <c r="CA6" s="72" t="s">
        <v>314</v>
      </c>
      <c r="CB6" s="198">
        <v>0.3468</v>
      </c>
      <c r="CC6" s="219">
        <v>0.32219999999999999</v>
      </c>
    </row>
    <row r="7" spans="1:81" ht="50.1" customHeight="1">
      <c r="A7" s="65" t="s">
        <v>29</v>
      </c>
      <c r="B7" s="197">
        <f t="shared" si="4"/>
        <v>0.37275847441286492</v>
      </c>
      <c r="C7" s="198">
        <v>0.28210000000000002</v>
      </c>
      <c r="D7" s="58" t="s">
        <v>180</v>
      </c>
      <c r="E7" s="13">
        <v>821784</v>
      </c>
      <c r="F7" s="6">
        <v>11</v>
      </c>
      <c r="G7" s="78" t="s">
        <v>21</v>
      </c>
      <c r="H7" s="60">
        <v>40680</v>
      </c>
      <c r="I7" s="109">
        <v>518620</v>
      </c>
      <c r="J7" s="109">
        <v>193320</v>
      </c>
      <c r="K7" s="109">
        <v>192952</v>
      </c>
      <c r="L7" s="21">
        <f t="shared" si="0"/>
        <v>0.37275847441286492</v>
      </c>
      <c r="M7" s="149" t="s">
        <v>65</v>
      </c>
      <c r="N7" s="73" t="s">
        <v>66</v>
      </c>
      <c r="O7" s="82" t="s">
        <v>124</v>
      </c>
      <c r="P7" s="57">
        <v>40624</v>
      </c>
      <c r="Q7" s="118">
        <v>514771</v>
      </c>
      <c r="R7" s="118">
        <v>153000</v>
      </c>
      <c r="S7" s="118">
        <v>152624</v>
      </c>
      <c r="T7" s="85">
        <f>IF(ISBLANK(R7),IF(ISBLANK(S7),"",S7/Q7),R7/Q7)</f>
        <v>0.29721954033929648</v>
      </c>
      <c r="U7" s="90" t="s">
        <v>181</v>
      </c>
      <c r="V7" s="48" t="s">
        <v>106</v>
      </c>
      <c r="W7" s="16">
        <v>39161</v>
      </c>
      <c r="X7" s="109">
        <v>544274</v>
      </c>
      <c r="Y7" s="109">
        <v>104121</v>
      </c>
      <c r="Z7" s="109">
        <v>102750</v>
      </c>
      <c r="AA7" s="22">
        <v>0.19130254246941797</v>
      </c>
      <c r="AB7" s="56" t="s">
        <v>107</v>
      </c>
      <c r="AC7" s="80" t="s">
        <v>125</v>
      </c>
      <c r="AD7" s="163"/>
      <c r="AE7" s="115"/>
      <c r="AF7" s="115"/>
      <c r="AG7" s="115"/>
      <c r="AH7" s="85"/>
      <c r="AI7" s="93"/>
      <c r="AJ7" s="39"/>
      <c r="AK7" s="16">
        <v>37754</v>
      </c>
      <c r="AL7" s="109">
        <v>465750</v>
      </c>
      <c r="AM7" s="109">
        <v>230954</v>
      </c>
      <c r="AN7" s="109">
        <v>230268</v>
      </c>
      <c r="AO7" s="108">
        <v>0.49587546967257112</v>
      </c>
      <c r="AP7" s="75" t="s">
        <v>110</v>
      </c>
      <c r="AQ7" s="80" t="s">
        <v>108</v>
      </c>
      <c r="AR7" s="43">
        <v>37726</v>
      </c>
      <c r="AS7" s="118">
        <v>462920</v>
      </c>
      <c r="AT7" s="118">
        <v>188011</v>
      </c>
      <c r="AU7" s="118">
        <v>187551</v>
      </c>
      <c r="AV7" s="85">
        <v>0.40614144992655321</v>
      </c>
      <c r="AW7" s="44" t="s">
        <v>111</v>
      </c>
      <c r="AX7" s="81" t="s">
        <v>109</v>
      </c>
      <c r="AY7" s="137" t="s">
        <v>317</v>
      </c>
      <c r="AZ7" s="109"/>
      <c r="BA7" s="109"/>
      <c r="BB7" s="109"/>
      <c r="BC7" s="113" t="str">
        <f t="shared" si="5"/>
        <v/>
      </c>
      <c r="BD7" s="75"/>
      <c r="BE7" s="64"/>
      <c r="BF7" s="207" t="s">
        <v>317</v>
      </c>
      <c r="BG7" s="55"/>
      <c r="BH7" s="12"/>
      <c r="BI7" s="12"/>
      <c r="BJ7" s="85" t="str">
        <f t="shared" si="1"/>
        <v/>
      </c>
      <c r="BK7" s="12"/>
      <c r="BL7" s="40"/>
      <c r="BM7" s="211" t="s">
        <v>317</v>
      </c>
      <c r="BN7" s="109"/>
      <c r="BO7" s="109"/>
      <c r="BP7" s="109"/>
      <c r="BQ7" s="108" t="str">
        <f t="shared" si="2"/>
        <v/>
      </c>
      <c r="BR7" s="75"/>
      <c r="BS7" s="80"/>
      <c r="BT7" s="133" t="s">
        <v>317</v>
      </c>
      <c r="BU7" s="118"/>
      <c r="BV7" s="118"/>
      <c r="BW7" s="118"/>
      <c r="BX7" s="85" t="str">
        <f t="shared" si="3"/>
        <v/>
      </c>
      <c r="BY7" s="44"/>
      <c r="BZ7" s="81"/>
      <c r="CA7" s="72" t="s">
        <v>304</v>
      </c>
      <c r="CB7" s="198">
        <v>0.28210000000000002</v>
      </c>
      <c r="CC7" s="219">
        <v>0.3533</v>
      </c>
    </row>
    <row r="8" spans="1:81" ht="72.75" customHeight="1">
      <c r="A8" s="35" t="s">
        <v>25</v>
      </c>
      <c r="B8" s="197">
        <f t="shared" si="4"/>
        <v>0.34862051960860652</v>
      </c>
      <c r="C8" s="198">
        <v>0.44009999999999999</v>
      </c>
      <c r="D8" s="12" t="s">
        <v>318</v>
      </c>
      <c r="E8" s="13">
        <v>945942</v>
      </c>
      <c r="F8" s="6">
        <v>10</v>
      </c>
      <c r="G8" s="78" t="s">
        <v>248</v>
      </c>
      <c r="H8" s="60">
        <v>40337</v>
      </c>
      <c r="I8" s="109">
        <v>385290</v>
      </c>
      <c r="J8" s="196"/>
      <c r="K8" s="109">
        <f>103230+13349+10671+7070</f>
        <v>134320</v>
      </c>
      <c r="L8" s="21">
        <f t="shared" si="0"/>
        <v>0.34862051960860652</v>
      </c>
      <c r="M8" s="62" t="s">
        <v>31</v>
      </c>
      <c r="N8" s="73" t="s">
        <v>185</v>
      </c>
      <c r="O8" s="82" t="s">
        <v>184</v>
      </c>
      <c r="P8" s="69" t="s">
        <v>317</v>
      </c>
      <c r="Q8" s="115"/>
      <c r="R8" s="115"/>
      <c r="S8" s="115"/>
      <c r="T8" s="85"/>
      <c r="U8" s="93"/>
      <c r="V8" s="39"/>
      <c r="W8" s="77">
        <v>39028</v>
      </c>
      <c r="X8" s="109">
        <v>372677</v>
      </c>
      <c r="Y8" s="109"/>
      <c r="Z8" s="109">
        <v>198114</v>
      </c>
      <c r="AA8" s="22">
        <v>0.53159706662874284</v>
      </c>
      <c r="AB8" s="74" t="s">
        <v>186</v>
      </c>
      <c r="AC8" s="80" t="s">
        <v>230</v>
      </c>
      <c r="AD8" s="110">
        <v>38874</v>
      </c>
      <c r="AE8" s="115">
        <v>372196</v>
      </c>
      <c r="AF8" s="115"/>
      <c r="AG8" s="115">
        <v>126428</v>
      </c>
      <c r="AH8" s="85">
        <v>0.33968124321594001</v>
      </c>
      <c r="AI8" s="93" t="s">
        <v>187</v>
      </c>
      <c r="AJ8" s="81" t="s">
        <v>231</v>
      </c>
      <c r="AK8" s="77">
        <v>37320</v>
      </c>
      <c r="AL8" s="109">
        <v>356389</v>
      </c>
      <c r="AM8" s="109"/>
      <c r="AN8" s="109">
        <v>101657</v>
      </c>
      <c r="AO8" s="108">
        <v>0.28524168815535833</v>
      </c>
      <c r="AP8" s="75" t="s">
        <v>189</v>
      </c>
      <c r="AQ8" s="80" t="s">
        <v>188</v>
      </c>
      <c r="AR8" s="199" t="s">
        <v>317</v>
      </c>
      <c r="AS8" s="115"/>
      <c r="AT8" s="115"/>
      <c r="AU8" s="115"/>
      <c r="AV8" s="85" t="str">
        <f>IF(ISBLANK(AT8),IF(ISBLANK(AU8),"",AU8/AS8),AT8/AS8)</f>
        <v/>
      </c>
      <c r="AW8" s="93"/>
      <c r="AX8" s="81"/>
      <c r="AY8" s="203" t="s">
        <v>317</v>
      </c>
      <c r="AZ8" s="109"/>
      <c r="BA8" s="159"/>
      <c r="BB8" s="109"/>
      <c r="BC8" s="113" t="str">
        <f t="shared" si="5"/>
        <v/>
      </c>
      <c r="BD8" s="75"/>
      <c r="BE8" s="64"/>
      <c r="BF8" s="208" t="s">
        <v>317</v>
      </c>
      <c r="BG8" s="11"/>
      <c r="BH8" s="11"/>
      <c r="BI8" s="11"/>
      <c r="BJ8" s="85" t="str">
        <f t="shared" si="1"/>
        <v/>
      </c>
      <c r="BK8" s="12"/>
      <c r="BL8" s="40"/>
      <c r="BM8" s="212" t="s">
        <v>317</v>
      </c>
      <c r="BN8" s="109"/>
      <c r="BO8" s="109"/>
      <c r="BP8" s="109"/>
      <c r="BQ8" s="108" t="str">
        <f t="shared" si="2"/>
        <v/>
      </c>
      <c r="BR8" s="75"/>
      <c r="BS8" s="80"/>
      <c r="BT8" s="133" t="s">
        <v>317</v>
      </c>
      <c r="BU8" s="118"/>
      <c r="BV8" s="118"/>
      <c r="BW8" s="118"/>
      <c r="BX8" s="85" t="str">
        <f t="shared" si="3"/>
        <v/>
      </c>
      <c r="BY8" s="44"/>
      <c r="BZ8" s="81"/>
      <c r="CA8" s="72" t="s">
        <v>305</v>
      </c>
      <c r="CB8" s="198">
        <v>0.44009999999999999</v>
      </c>
      <c r="CC8" s="219">
        <v>0.38850000000000001</v>
      </c>
    </row>
    <row r="9" spans="1:81" ht="76.5" customHeight="1">
      <c r="A9" s="35" t="s">
        <v>42</v>
      </c>
      <c r="B9" s="197">
        <f t="shared" si="4"/>
        <v>0.29982016084602164</v>
      </c>
      <c r="C9" s="198">
        <v>0.28149999999999997</v>
      </c>
      <c r="D9" s="122" t="s">
        <v>232</v>
      </c>
      <c r="E9" s="13">
        <v>820445</v>
      </c>
      <c r="F9" s="6">
        <v>12</v>
      </c>
      <c r="G9" s="78" t="s">
        <v>118</v>
      </c>
      <c r="H9" s="60">
        <v>40855</v>
      </c>
      <c r="I9" s="109">
        <v>604429</v>
      </c>
      <c r="J9" s="109">
        <v>181220</v>
      </c>
      <c r="K9" s="109">
        <f>84993+92525+2677+122</f>
        <v>180317</v>
      </c>
      <c r="L9" s="21">
        <f t="shared" si="0"/>
        <v>0.29982016084602164</v>
      </c>
      <c r="M9" s="62" t="s">
        <v>64</v>
      </c>
      <c r="N9" s="72" t="s">
        <v>87</v>
      </c>
      <c r="O9" s="82" t="s">
        <v>118</v>
      </c>
      <c r="P9" s="114">
        <v>40666</v>
      </c>
      <c r="Q9" s="115">
        <v>596146</v>
      </c>
      <c r="R9" s="115">
        <v>74843</v>
      </c>
      <c r="S9" s="115">
        <v>67935</v>
      </c>
      <c r="T9" s="85">
        <v>0.1255</v>
      </c>
      <c r="U9" s="93" t="s">
        <v>233</v>
      </c>
      <c r="V9" s="39" t="s">
        <v>118</v>
      </c>
      <c r="W9" s="17">
        <v>39392</v>
      </c>
      <c r="X9" s="109">
        <v>630993</v>
      </c>
      <c r="Y9" s="109">
        <v>166103</v>
      </c>
      <c r="Z9" s="109">
        <v>165002</v>
      </c>
      <c r="AA9" s="22">
        <v>0.26324063816872773</v>
      </c>
      <c r="AB9" s="56" t="s">
        <v>86</v>
      </c>
      <c r="AC9" s="80" t="s">
        <v>118</v>
      </c>
      <c r="AD9" s="114">
        <v>39210</v>
      </c>
      <c r="AE9" s="115">
        <v>622870</v>
      </c>
      <c r="AF9" s="115">
        <v>40814</v>
      </c>
      <c r="AG9" s="115">
        <v>40470</v>
      </c>
      <c r="AH9" s="85">
        <v>6.5500000000000003E-2</v>
      </c>
      <c r="AI9" s="93" t="s">
        <v>234</v>
      </c>
      <c r="AJ9" s="39" t="s">
        <v>118</v>
      </c>
      <c r="AK9" s="17">
        <v>37929</v>
      </c>
      <c r="AL9" s="109">
        <v>561065</v>
      </c>
      <c r="AM9" s="109">
        <v>150440</v>
      </c>
      <c r="AN9" s="109">
        <v>148130</v>
      </c>
      <c r="AO9" s="108">
        <v>0.26813292577508846</v>
      </c>
      <c r="AP9" s="75" t="s">
        <v>85</v>
      </c>
      <c r="AQ9" s="80" t="s">
        <v>118</v>
      </c>
      <c r="AR9" s="110">
        <v>37747</v>
      </c>
      <c r="AS9" s="115">
        <v>552678</v>
      </c>
      <c r="AT9" s="115">
        <v>54738</v>
      </c>
      <c r="AU9" s="115">
        <v>51189</v>
      </c>
      <c r="AV9" s="85">
        <v>9.904139480855037E-2</v>
      </c>
      <c r="AW9" s="90" t="s">
        <v>273</v>
      </c>
      <c r="AX9" s="39" t="s">
        <v>91</v>
      </c>
      <c r="AY9" s="137" t="s">
        <v>317</v>
      </c>
      <c r="AZ9" s="109"/>
      <c r="BA9" s="109"/>
      <c r="BB9" s="109"/>
      <c r="BC9" s="113" t="str">
        <f t="shared" si="5"/>
        <v/>
      </c>
      <c r="BD9" s="75"/>
      <c r="BE9" s="80"/>
      <c r="BF9" s="207" t="s">
        <v>317</v>
      </c>
      <c r="BG9" s="55"/>
      <c r="BH9" s="55"/>
      <c r="BI9" s="55"/>
      <c r="BJ9" s="85" t="str">
        <f t="shared" si="1"/>
        <v/>
      </c>
      <c r="BK9" s="12"/>
      <c r="BL9" s="40"/>
      <c r="BM9" s="213" t="s">
        <v>317</v>
      </c>
      <c r="BN9" s="109"/>
      <c r="BO9" s="109"/>
      <c r="BP9" s="109"/>
      <c r="BQ9" s="108" t="str">
        <f t="shared" si="2"/>
        <v/>
      </c>
      <c r="BR9" s="75"/>
      <c r="BS9" s="80"/>
      <c r="BT9" s="133" t="s">
        <v>317</v>
      </c>
      <c r="BU9" s="118"/>
      <c r="BV9" s="118"/>
      <c r="BW9" s="118"/>
      <c r="BX9" s="85" t="str">
        <f t="shared" si="3"/>
        <v/>
      </c>
      <c r="BY9" s="44"/>
      <c r="BZ9" s="40" t="s">
        <v>6</v>
      </c>
      <c r="CA9" s="72" t="s">
        <v>288</v>
      </c>
      <c r="CB9" s="198">
        <v>0.28149999999999997</v>
      </c>
      <c r="CC9" s="219">
        <v>0.27700000000000002</v>
      </c>
    </row>
    <row r="10" spans="1:81" ht="50.1" customHeight="1">
      <c r="A10" s="65" t="s">
        <v>20</v>
      </c>
      <c r="B10" s="197">
        <f t="shared" si="4"/>
        <v>0.28685004652325236</v>
      </c>
      <c r="C10" s="198">
        <v>0.2369</v>
      </c>
      <c r="D10" s="52"/>
      <c r="E10" s="13">
        <v>1445632</v>
      </c>
      <c r="F10" s="6">
        <v>6</v>
      </c>
      <c r="G10" s="78" t="s">
        <v>119</v>
      </c>
      <c r="H10" s="60">
        <v>40855</v>
      </c>
      <c r="I10" s="109">
        <v>592177</v>
      </c>
      <c r="J10" s="109">
        <v>169866</v>
      </c>
      <c r="K10" s="109">
        <v>169085</v>
      </c>
      <c r="L10" s="21">
        <f t="shared" si="0"/>
        <v>0.28685004652325236</v>
      </c>
      <c r="M10" s="62" t="s">
        <v>59</v>
      </c>
      <c r="N10" s="72" t="s">
        <v>61</v>
      </c>
      <c r="O10" s="82" t="s">
        <v>120</v>
      </c>
      <c r="P10" s="57">
        <v>40785</v>
      </c>
      <c r="Q10" s="118">
        <v>646995</v>
      </c>
      <c r="R10" s="116">
        <v>144716</v>
      </c>
      <c r="S10" s="116">
        <v>141300</v>
      </c>
      <c r="T10" s="85">
        <f>IF(ISBLANK(R10),IF(ISBLANK(S10),"",S10/Q10),R10/Q10)</f>
        <v>0.22367406239615453</v>
      </c>
      <c r="U10" s="91" t="s">
        <v>60</v>
      </c>
      <c r="V10" s="48" t="s">
        <v>121</v>
      </c>
      <c r="W10" s="18">
        <v>39336</v>
      </c>
      <c r="X10" s="109">
        <v>524108</v>
      </c>
      <c r="Y10" s="109">
        <v>97973</v>
      </c>
      <c r="Z10" s="109">
        <v>95001</v>
      </c>
      <c r="AA10" s="22">
        <v>0.18693284590198966</v>
      </c>
      <c r="AB10" s="174" t="s">
        <v>62</v>
      </c>
      <c r="AC10" s="71" t="s">
        <v>122</v>
      </c>
      <c r="AD10" s="114"/>
      <c r="AE10" s="115"/>
      <c r="AF10" s="115"/>
      <c r="AG10" s="115"/>
      <c r="AH10" s="85"/>
      <c r="AI10" s="93"/>
      <c r="AJ10" s="39"/>
      <c r="AK10" s="61">
        <v>37873</v>
      </c>
      <c r="AL10" s="109">
        <v>470345</v>
      </c>
      <c r="AM10" s="109">
        <v>99224</v>
      </c>
      <c r="AN10" s="109">
        <v>95970</v>
      </c>
      <c r="AO10" s="108">
        <v>0.21096003997065985</v>
      </c>
      <c r="AP10" s="76" t="s">
        <v>88</v>
      </c>
      <c r="AQ10" s="71" t="s">
        <v>123</v>
      </c>
      <c r="AR10" s="133" t="s">
        <v>317</v>
      </c>
      <c r="AS10" s="115"/>
      <c r="AT10" s="115"/>
      <c r="AU10" s="115"/>
      <c r="AV10" s="85" t="str">
        <f>IF(ISBLANK(AT10),IF(ISBLANK(AU10),"",AU10/AS10),AT10/AS10)</f>
        <v/>
      </c>
      <c r="AW10" s="91"/>
      <c r="AX10" s="41"/>
      <c r="AY10" s="137" t="s">
        <v>317</v>
      </c>
      <c r="AZ10" s="109"/>
      <c r="BA10" s="109"/>
      <c r="BB10" s="109"/>
      <c r="BC10" s="113" t="str">
        <f t="shared" si="5"/>
        <v/>
      </c>
      <c r="BD10" s="76"/>
      <c r="BE10" s="32"/>
      <c r="BF10" s="207" t="s">
        <v>317</v>
      </c>
      <c r="BG10" s="11"/>
      <c r="BH10" s="11"/>
      <c r="BI10" s="11"/>
      <c r="BJ10" s="85" t="str">
        <f t="shared" si="1"/>
        <v/>
      </c>
      <c r="BK10" s="12"/>
      <c r="BL10" s="41"/>
      <c r="BM10" s="137" t="s">
        <v>317</v>
      </c>
      <c r="BN10" s="109"/>
      <c r="BO10" s="109"/>
      <c r="BP10" s="109"/>
      <c r="BQ10" s="108" t="str">
        <f t="shared" si="2"/>
        <v/>
      </c>
      <c r="BR10" s="76"/>
      <c r="BS10" s="71"/>
      <c r="BT10" s="133" t="s">
        <v>317</v>
      </c>
      <c r="BU10" s="118"/>
      <c r="BV10" s="118"/>
      <c r="BW10" s="118"/>
      <c r="BX10" s="85" t="str">
        <f t="shared" si="3"/>
        <v/>
      </c>
      <c r="BY10" s="44"/>
      <c r="BZ10" s="41"/>
      <c r="CA10" s="72" t="s">
        <v>289</v>
      </c>
      <c r="CB10" s="198">
        <v>0.2369</v>
      </c>
      <c r="CC10" s="219">
        <v>0.2283</v>
      </c>
    </row>
    <row r="11" spans="1:81" ht="50.1" customHeight="1">
      <c r="A11" s="65" t="s">
        <v>38</v>
      </c>
      <c r="B11" s="197">
        <f t="shared" si="4"/>
        <v>0.25379490875414967</v>
      </c>
      <c r="C11" s="198">
        <v>0.24030000000000001</v>
      </c>
      <c r="D11" s="58" t="s">
        <v>69</v>
      </c>
      <c r="E11" s="13">
        <v>717777</v>
      </c>
      <c r="F11" s="6">
        <v>18</v>
      </c>
      <c r="G11" s="78" t="s">
        <v>237</v>
      </c>
      <c r="H11" s="60">
        <v>41583</v>
      </c>
      <c r="I11" s="109">
        <v>535586</v>
      </c>
      <c r="J11" s="109">
        <v>135929</v>
      </c>
      <c r="K11" s="109">
        <v>135143</v>
      </c>
      <c r="L11" s="21">
        <f t="shared" si="0"/>
        <v>0.25379490875414967</v>
      </c>
      <c r="M11" s="149" t="s">
        <v>64</v>
      </c>
      <c r="N11" s="72" t="s">
        <v>290</v>
      </c>
      <c r="O11" s="82" t="s">
        <v>258</v>
      </c>
      <c r="P11" s="114">
        <v>41492</v>
      </c>
      <c r="Q11" s="115">
        <v>538048</v>
      </c>
      <c r="R11" s="115">
        <v>96648</v>
      </c>
      <c r="S11" s="115">
        <v>95691</v>
      </c>
      <c r="T11" s="85">
        <v>0.17960000000000001</v>
      </c>
      <c r="U11" s="93" t="s">
        <v>291</v>
      </c>
      <c r="V11" s="39" t="s">
        <v>257</v>
      </c>
      <c r="W11" s="60">
        <v>40120</v>
      </c>
      <c r="X11" s="109">
        <v>572502</v>
      </c>
      <c r="Y11" s="109">
        <v>129842</v>
      </c>
      <c r="Z11" s="109">
        <v>124802</v>
      </c>
      <c r="AA11" s="21">
        <v>0.22679746096956865</v>
      </c>
      <c r="AB11" s="72" t="s">
        <v>68</v>
      </c>
      <c r="AC11" s="82" t="s">
        <v>131</v>
      </c>
      <c r="AD11" s="114">
        <v>40029</v>
      </c>
      <c r="AE11" s="115">
        <v>575534</v>
      </c>
      <c r="AF11" s="115">
        <v>97903</v>
      </c>
      <c r="AG11" s="115">
        <v>93036</v>
      </c>
      <c r="AH11" s="85">
        <v>0.1701</v>
      </c>
      <c r="AI11" s="93" t="s">
        <v>89</v>
      </c>
      <c r="AJ11" s="39" t="s">
        <v>132</v>
      </c>
      <c r="AK11" s="60">
        <v>39938</v>
      </c>
      <c r="AL11" s="176">
        <v>624104</v>
      </c>
      <c r="AM11" s="176">
        <v>95472</v>
      </c>
      <c r="AN11" s="176">
        <v>94813</v>
      </c>
      <c r="AO11" s="177">
        <v>0.15297450424929179</v>
      </c>
      <c r="AP11" s="195" t="s">
        <v>133</v>
      </c>
      <c r="AQ11" s="80" t="s">
        <v>250</v>
      </c>
      <c r="AR11" s="43">
        <v>39868</v>
      </c>
      <c r="AS11" s="165">
        <v>626400</v>
      </c>
      <c r="AT11" s="165">
        <v>91811</v>
      </c>
      <c r="AU11" s="165">
        <v>91381</v>
      </c>
      <c r="AV11" s="85">
        <v>0.14656928480204343</v>
      </c>
      <c r="AW11" s="87" t="s">
        <v>306</v>
      </c>
      <c r="AX11" s="166" t="s">
        <v>251</v>
      </c>
      <c r="AY11" s="16">
        <v>38677</v>
      </c>
      <c r="AZ11" s="109">
        <v>636155</v>
      </c>
      <c r="BA11" s="159">
        <v>235558</v>
      </c>
      <c r="BB11" s="109">
        <v>233370</v>
      </c>
      <c r="BC11" s="22">
        <v>0.37028397167357013</v>
      </c>
      <c r="BD11" s="56" t="s">
        <v>81</v>
      </c>
      <c r="BE11" s="80" t="s">
        <v>134</v>
      </c>
      <c r="BF11" s="178">
        <v>38566</v>
      </c>
      <c r="BG11" s="179">
        <v>637870</v>
      </c>
      <c r="BH11" s="179">
        <v>137233</v>
      </c>
      <c r="BI11" s="179">
        <v>135786</v>
      </c>
      <c r="BJ11" s="180">
        <v>0.21514258391208241</v>
      </c>
      <c r="BK11" s="184" t="s">
        <v>238</v>
      </c>
      <c r="BL11" s="183" t="s">
        <v>135</v>
      </c>
      <c r="BM11" s="211" t="s">
        <v>317</v>
      </c>
      <c r="BN11" s="109"/>
      <c r="BO11" s="109"/>
      <c r="BP11" s="109"/>
      <c r="BQ11" s="22" t="str">
        <f t="shared" si="2"/>
        <v/>
      </c>
      <c r="BR11" s="56"/>
      <c r="BS11" s="80"/>
      <c r="BT11" s="133" t="s">
        <v>317</v>
      </c>
      <c r="BU11" s="118"/>
      <c r="BV11" s="118"/>
      <c r="BW11" s="118"/>
      <c r="BX11" s="85" t="str">
        <f t="shared" si="3"/>
        <v/>
      </c>
      <c r="BY11" s="68"/>
      <c r="BZ11" s="67"/>
      <c r="CA11" s="72" t="s">
        <v>307</v>
      </c>
      <c r="CB11" s="198">
        <v>0.24030000000000001</v>
      </c>
      <c r="CC11" s="219">
        <v>0.2112</v>
      </c>
    </row>
    <row r="12" spans="1:81" ht="91.5" customHeight="1">
      <c r="A12" s="34" t="s">
        <v>30</v>
      </c>
      <c r="B12" s="197">
        <f t="shared" si="4"/>
        <v>0.2380102652721994</v>
      </c>
      <c r="C12" s="198">
        <v>0.251</v>
      </c>
      <c r="D12" s="58" t="s">
        <v>115</v>
      </c>
      <c r="E12" s="13">
        <v>8175133</v>
      </c>
      <c r="F12" s="6">
        <v>1</v>
      </c>
      <c r="G12" s="134" t="s">
        <v>130</v>
      </c>
      <c r="H12" s="60">
        <v>41583</v>
      </c>
      <c r="I12" s="109">
        <v>4631733</v>
      </c>
      <c r="J12" s="109">
        <v>1102400</v>
      </c>
      <c r="K12" s="109">
        <v>1087710</v>
      </c>
      <c r="L12" s="21">
        <f t="shared" si="0"/>
        <v>0.2380102652721994</v>
      </c>
      <c r="M12" s="149" t="s">
        <v>65</v>
      </c>
      <c r="N12" s="72" t="s">
        <v>261</v>
      </c>
      <c r="O12" s="79" t="s">
        <v>272</v>
      </c>
      <c r="P12" s="114">
        <v>41527</v>
      </c>
      <c r="Q12" s="115">
        <v>4631733</v>
      </c>
      <c r="R12" s="115"/>
      <c r="S12" s="115">
        <v>752912</v>
      </c>
      <c r="T12" s="85">
        <v>0.16259999999999999</v>
      </c>
      <c r="U12" s="93" t="s">
        <v>260</v>
      </c>
      <c r="V12" s="39" t="s">
        <v>259</v>
      </c>
      <c r="W12" s="60">
        <v>40120</v>
      </c>
      <c r="X12" s="109">
        <v>4462657</v>
      </c>
      <c r="Y12" s="109">
        <v>1178057</v>
      </c>
      <c r="Z12" s="109">
        <v>1154802</v>
      </c>
      <c r="AA12" s="21">
        <v>0.26398107674419075</v>
      </c>
      <c r="AB12" s="72" t="s">
        <v>126</v>
      </c>
      <c r="AC12" s="79" t="s">
        <v>127</v>
      </c>
      <c r="AD12" s="114">
        <v>40071</v>
      </c>
      <c r="AE12" s="115">
        <v>3177740</v>
      </c>
      <c r="AF12" s="115"/>
      <c r="AG12" s="115">
        <v>330659</v>
      </c>
      <c r="AH12" s="85">
        <v>0.1041</v>
      </c>
      <c r="AI12" s="93" t="s">
        <v>128</v>
      </c>
      <c r="AJ12" s="39" t="s">
        <v>129</v>
      </c>
      <c r="AK12" s="16">
        <v>38664</v>
      </c>
      <c r="AL12" s="159">
        <v>4383276</v>
      </c>
      <c r="AM12" s="159">
        <v>1315360</v>
      </c>
      <c r="AN12" s="159">
        <v>1289935</v>
      </c>
      <c r="AO12" s="22">
        <v>0.30008605435751706</v>
      </c>
      <c r="AP12" s="138" t="s">
        <v>48</v>
      </c>
      <c r="AQ12" s="143" t="s">
        <v>212</v>
      </c>
      <c r="AR12" s="178">
        <v>38623</v>
      </c>
      <c r="AS12" s="179">
        <v>4507544</v>
      </c>
      <c r="AT12" s="179"/>
      <c r="AU12" s="179">
        <v>478818</v>
      </c>
      <c r="AV12" s="180">
        <v>0.10622591814966199</v>
      </c>
      <c r="AW12" s="181" t="s">
        <v>128</v>
      </c>
      <c r="AX12" s="182" t="s">
        <v>213</v>
      </c>
      <c r="AY12" s="137" t="s">
        <v>317</v>
      </c>
      <c r="AZ12" s="109"/>
      <c r="BA12" s="160"/>
      <c r="BB12" s="109"/>
      <c r="BC12" s="112" t="str">
        <f t="shared" ref="BC12:BC23" si="6">IF(ISBLANK(BA12),IF(ISBLANK(BB12),"",BB12/AZ12),BA12/AZ12)</f>
        <v/>
      </c>
      <c r="BD12" s="138"/>
      <c r="BE12" s="79"/>
      <c r="BF12" s="207" t="s">
        <v>317</v>
      </c>
      <c r="BG12" s="168"/>
      <c r="BH12" s="173"/>
      <c r="BI12" s="173"/>
      <c r="BJ12" s="85" t="str">
        <f t="shared" ref="BJ12:BJ23" si="7">IF(ISBLANK(BH12),IF(ISBLANK(BI12),"",BI12/BG12),BH12/BG12)</f>
        <v/>
      </c>
      <c r="BK12" s="52"/>
      <c r="BL12" s="66"/>
      <c r="BM12" s="211" t="s">
        <v>317</v>
      </c>
      <c r="BN12" s="109"/>
      <c r="BO12" s="109"/>
      <c r="BP12" s="109"/>
      <c r="BQ12" s="22" t="str">
        <f t="shared" si="2"/>
        <v/>
      </c>
      <c r="BR12" s="8"/>
      <c r="BS12" s="79"/>
      <c r="BT12" s="133" t="s">
        <v>317</v>
      </c>
      <c r="BU12" s="50"/>
      <c r="BV12" s="50"/>
      <c r="BW12" s="50"/>
      <c r="BX12" s="85" t="str">
        <f t="shared" si="3"/>
        <v/>
      </c>
      <c r="BY12" s="44"/>
      <c r="BZ12" s="66"/>
      <c r="CA12" s="72" t="s">
        <v>308</v>
      </c>
      <c r="CB12" s="198">
        <v>0.251</v>
      </c>
      <c r="CC12" s="219">
        <v>0.26740000000000003</v>
      </c>
    </row>
    <row r="13" spans="1:81" ht="50.1" customHeight="1">
      <c r="A13" s="65" t="s">
        <v>47</v>
      </c>
      <c r="B13" s="197">
        <f t="shared" si="4"/>
        <v>0.23345451389236629</v>
      </c>
      <c r="C13" s="198">
        <v>0.20630000000000001</v>
      </c>
      <c r="D13" s="59"/>
      <c r="E13" s="13">
        <v>3792621</v>
      </c>
      <c r="F13" s="6">
        <v>2</v>
      </c>
      <c r="G13" s="78" t="s">
        <v>10</v>
      </c>
      <c r="H13" s="60">
        <v>41415</v>
      </c>
      <c r="I13" s="109">
        <v>1797318</v>
      </c>
      <c r="J13" s="109">
        <v>419592</v>
      </c>
      <c r="K13" s="109">
        <v>409909</v>
      </c>
      <c r="L13" s="21">
        <f t="shared" si="0"/>
        <v>0.23345451389236629</v>
      </c>
      <c r="M13" s="149" t="s">
        <v>64</v>
      </c>
      <c r="N13" s="72" t="s">
        <v>293</v>
      </c>
      <c r="O13" s="82" t="s">
        <v>256</v>
      </c>
      <c r="P13" s="114">
        <v>41338</v>
      </c>
      <c r="Q13" s="115">
        <v>1817107</v>
      </c>
      <c r="R13" s="115">
        <v>377881</v>
      </c>
      <c r="S13" s="115">
        <v>367922</v>
      </c>
      <c r="T13" s="85">
        <v>0.20799999999999999</v>
      </c>
      <c r="U13" s="93" t="s">
        <v>292</v>
      </c>
      <c r="V13" s="130" t="s">
        <v>255</v>
      </c>
      <c r="W13" s="60">
        <v>39875</v>
      </c>
      <c r="X13" s="109">
        <v>1596165</v>
      </c>
      <c r="Y13" s="109">
        <v>285658</v>
      </c>
      <c r="Z13" s="109">
        <v>274233</v>
      </c>
      <c r="AA13" s="21">
        <v>0.178965207231082</v>
      </c>
      <c r="AB13" s="72" t="s">
        <v>46</v>
      </c>
      <c r="AC13" s="82" t="s">
        <v>136</v>
      </c>
      <c r="AD13" s="114"/>
      <c r="AE13" s="115"/>
      <c r="AF13" s="115"/>
      <c r="AG13" s="115"/>
      <c r="AH13" s="85"/>
      <c r="AI13" s="93"/>
      <c r="AJ13" s="39"/>
      <c r="AK13" s="61">
        <v>38489</v>
      </c>
      <c r="AL13" s="109">
        <v>1469296</v>
      </c>
      <c r="AM13" s="109">
        <v>498729</v>
      </c>
      <c r="AN13" s="109">
        <v>493084</v>
      </c>
      <c r="AO13" s="22">
        <v>0.3394339874334375</v>
      </c>
      <c r="AP13" s="72" t="s">
        <v>49</v>
      </c>
      <c r="AQ13" s="71" t="s">
        <v>137</v>
      </c>
      <c r="AR13" s="178">
        <v>38419</v>
      </c>
      <c r="AS13" s="179">
        <v>1474186</v>
      </c>
      <c r="AT13" s="179">
        <v>420570</v>
      </c>
      <c r="AU13" s="179">
        <v>411604</v>
      </c>
      <c r="AV13" s="188">
        <v>0.2852896445903027</v>
      </c>
      <c r="AW13" s="184" t="s">
        <v>138</v>
      </c>
      <c r="AX13" s="183" t="s">
        <v>139</v>
      </c>
      <c r="AY13" s="137" t="s">
        <v>317</v>
      </c>
      <c r="AZ13" s="109"/>
      <c r="BA13" s="109"/>
      <c r="BB13" s="109"/>
      <c r="BC13" s="113" t="str">
        <f t="shared" si="6"/>
        <v/>
      </c>
      <c r="BD13" s="72"/>
      <c r="BE13" s="70"/>
      <c r="BF13" s="209" t="s">
        <v>317</v>
      </c>
      <c r="BG13" s="10"/>
      <c r="BH13" s="10"/>
      <c r="BI13" s="10"/>
      <c r="BJ13" s="85" t="str">
        <f t="shared" si="7"/>
        <v/>
      </c>
      <c r="BK13" s="7"/>
      <c r="BL13" s="39"/>
      <c r="BM13" s="137" t="s">
        <v>317</v>
      </c>
      <c r="BN13" s="109"/>
      <c r="BO13" s="109"/>
      <c r="BP13" s="109"/>
      <c r="BQ13" s="22" t="str">
        <f t="shared" si="2"/>
        <v/>
      </c>
      <c r="BR13" s="73"/>
      <c r="BS13" s="71"/>
      <c r="BT13" s="69" t="s">
        <v>317</v>
      </c>
      <c r="BU13" s="50"/>
      <c r="BV13" s="50"/>
      <c r="BW13" s="50"/>
      <c r="BX13" s="85" t="str">
        <f t="shared" si="3"/>
        <v/>
      </c>
      <c r="BY13" s="44"/>
      <c r="BZ13" s="66"/>
      <c r="CA13" s="72" t="s">
        <v>294</v>
      </c>
      <c r="CB13" s="198">
        <v>0.20630000000000001</v>
      </c>
      <c r="CC13" s="219">
        <v>0.25059999999999999</v>
      </c>
    </row>
    <row r="14" spans="1:81" ht="50.1" customHeight="1">
      <c r="A14" s="65" t="s">
        <v>16</v>
      </c>
      <c r="B14" s="197">
        <f t="shared" si="4"/>
        <v>0.19572475658256297</v>
      </c>
      <c r="C14" s="198">
        <v>0.24149999999999999</v>
      </c>
      <c r="D14" s="122" t="s">
        <v>194</v>
      </c>
      <c r="E14" s="13">
        <v>1526006</v>
      </c>
      <c r="F14" s="6">
        <v>5</v>
      </c>
      <c r="G14" s="107" t="s">
        <v>252</v>
      </c>
      <c r="H14" s="60">
        <v>40855</v>
      </c>
      <c r="I14" s="109">
        <v>1015334</v>
      </c>
      <c r="J14" s="109">
        <v>198726</v>
      </c>
      <c r="K14" s="109">
        <f>39028+134765+6438+212</f>
        <v>180443</v>
      </c>
      <c r="L14" s="21">
        <f t="shared" si="0"/>
        <v>0.19572475658256297</v>
      </c>
      <c r="M14" s="62" t="s">
        <v>52</v>
      </c>
      <c r="N14" s="72" t="s">
        <v>190</v>
      </c>
      <c r="O14" s="79" t="s">
        <v>219</v>
      </c>
      <c r="P14" s="114">
        <v>40680</v>
      </c>
      <c r="Q14" s="115">
        <v>924927</v>
      </c>
      <c r="R14" s="115"/>
      <c r="S14" s="115">
        <v>166362</v>
      </c>
      <c r="T14" s="85">
        <v>0.1799</v>
      </c>
      <c r="U14" s="93" t="s">
        <v>246</v>
      </c>
      <c r="V14" s="39" t="s">
        <v>220</v>
      </c>
      <c r="W14" s="16">
        <v>39392</v>
      </c>
      <c r="X14" s="109">
        <v>992458</v>
      </c>
      <c r="Y14" s="159">
        <v>285103</v>
      </c>
      <c r="Z14" s="109">
        <v>275190</v>
      </c>
      <c r="AA14" s="22">
        <v>0.28726958722686502</v>
      </c>
      <c r="AB14" s="56" t="s">
        <v>57</v>
      </c>
      <c r="AC14" s="80" t="s">
        <v>191</v>
      </c>
      <c r="AD14" s="114">
        <v>39217</v>
      </c>
      <c r="AE14" s="115">
        <v>901883</v>
      </c>
      <c r="AF14" s="115"/>
      <c r="AG14" s="115">
        <v>309029</v>
      </c>
      <c r="AH14" s="85">
        <v>0.34260000000000002</v>
      </c>
      <c r="AI14" s="93" t="s">
        <v>192</v>
      </c>
      <c r="AJ14" s="39" t="s">
        <v>193</v>
      </c>
      <c r="AK14" s="17">
        <v>37929</v>
      </c>
      <c r="AL14" s="109">
        <v>957198</v>
      </c>
      <c r="AM14" s="109">
        <v>475167</v>
      </c>
      <c r="AN14" s="109">
        <v>458042</v>
      </c>
      <c r="AO14" s="108">
        <v>0.49641453492380888</v>
      </c>
      <c r="AP14" s="51" t="s">
        <v>222</v>
      </c>
      <c r="AQ14" s="64" t="s">
        <v>221</v>
      </c>
      <c r="AR14" s="190">
        <v>37761</v>
      </c>
      <c r="AS14" s="189">
        <v>911641</v>
      </c>
      <c r="AT14" s="189">
        <v>172463</v>
      </c>
      <c r="AU14" s="189">
        <v>113173</v>
      </c>
      <c r="AV14" s="187">
        <v>0.18917863501093085</v>
      </c>
      <c r="AW14" s="185" t="s">
        <v>223</v>
      </c>
      <c r="AX14" s="186" t="s">
        <v>224</v>
      </c>
      <c r="AY14" s="137" t="s">
        <v>317</v>
      </c>
      <c r="AZ14" s="109"/>
      <c r="BA14" s="109"/>
      <c r="BB14" s="109"/>
      <c r="BC14" s="113" t="str">
        <f t="shared" si="6"/>
        <v/>
      </c>
      <c r="BD14" s="72"/>
      <c r="BE14" s="79"/>
      <c r="BF14" s="207" t="s">
        <v>317</v>
      </c>
      <c r="BG14" s="11"/>
      <c r="BH14" s="11"/>
      <c r="BI14" s="11"/>
      <c r="BJ14" s="85" t="str">
        <f t="shared" si="7"/>
        <v/>
      </c>
      <c r="BK14" s="12"/>
      <c r="BL14" s="41"/>
      <c r="BM14" s="213" t="s">
        <v>317</v>
      </c>
      <c r="BN14" s="109"/>
      <c r="BO14" s="109"/>
      <c r="BP14" s="109"/>
      <c r="BQ14" s="108" t="str">
        <f t="shared" si="2"/>
        <v/>
      </c>
      <c r="BR14" s="51"/>
      <c r="BS14" s="64"/>
      <c r="BT14" s="133" t="s">
        <v>317</v>
      </c>
      <c r="BU14" s="118"/>
      <c r="BV14" s="118"/>
      <c r="BW14" s="118"/>
      <c r="BX14" s="85" t="str">
        <f t="shared" si="3"/>
        <v/>
      </c>
      <c r="BY14" s="68"/>
      <c r="BZ14" s="67"/>
      <c r="CA14" s="72" t="s">
        <v>309</v>
      </c>
      <c r="CB14" s="198">
        <v>0.24149999999999999</v>
      </c>
      <c r="CC14" s="219">
        <v>0.32650000000000001</v>
      </c>
    </row>
    <row r="15" spans="1:81" ht="50.1" customHeight="1">
      <c r="A15" s="65" t="s">
        <v>4</v>
      </c>
      <c r="B15" s="197">
        <f t="shared" si="4"/>
        <v>0.17971245427878174</v>
      </c>
      <c r="C15" s="198" t="str">
        <f t="shared" ref="C15" si="8">CB15</f>
        <v/>
      </c>
      <c r="D15" s="59"/>
      <c r="E15" s="13">
        <v>646889</v>
      </c>
      <c r="F15" s="6">
        <v>20</v>
      </c>
      <c r="G15" s="154" t="s">
        <v>14</v>
      </c>
      <c r="H15" s="60">
        <v>40822</v>
      </c>
      <c r="I15" s="109">
        <v>414195</v>
      </c>
      <c r="J15" s="109"/>
      <c r="K15" s="109">
        <f>141+310+170+20911+2053+751+79+442+774+48645+160</f>
        <v>74436</v>
      </c>
      <c r="L15" s="21">
        <f t="shared" si="0"/>
        <v>0.17971245427878174</v>
      </c>
      <c r="M15" s="62" t="s">
        <v>33</v>
      </c>
      <c r="N15" s="53"/>
      <c r="O15" s="82" t="s">
        <v>239</v>
      </c>
      <c r="P15" s="69" t="s">
        <v>317</v>
      </c>
      <c r="Q15" s="115"/>
      <c r="R15" s="115"/>
      <c r="S15" s="115"/>
      <c r="T15" s="85"/>
      <c r="U15" s="93"/>
      <c r="V15" s="39"/>
      <c r="W15" s="150" t="s">
        <v>72</v>
      </c>
      <c r="X15" s="109"/>
      <c r="Y15" s="160"/>
      <c r="Z15" s="109"/>
      <c r="AA15" s="112" t="str">
        <f>IF(ISBLANK(Y15),IF(ISBLANK(Z15),"",Z15/X15),Y15/X15)</f>
        <v/>
      </c>
      <c r="AB15" s="73"/>
      <c r="AC15" s="63"/>
      <c r="AD15" s="114"/>
      <c r="AE15" s="115"/>
      <c r="AF15" s="115"/>
      <c r="AG15" s="115"/>
      <c r="AH15" s="85"/>
      <c r="AI15" s="93"/>
      <c r="AJ15" s="39"/>
      <c r="AK15" s="150"/>
      <c r="AL15" s="109"/>
      <c r="AM15" s="109"/>
      <c r="AN15" s="109"/>
      <c r="AO15" s="22" t="str">
        <f>IF(ISBLANK(AM15),IF(ISBLANK(AN15),"",AN15/AL15),AM15/AL15)</f>
        <v/>
      </c>
      <c r="AP15" s="73"/>
      <c r="AQ15" s="63"/>
      <c r="AR15" s="201" t="s">
        <v>317</v>
      </c>
      <c r="AS15" s="165"/>
      <c r="AT15" s="165"/>
      <c r="AU15" s="165"/>
      <c r="AV15" s="85" t="str">
        <f>IF(ISBLANK(AT15),IF(ISBLANK(AU15),"",AU15/AS15),AT15/AS15)</f>
        <v/>
      </c>
      <c r="AW15" s="90"/>
      <c r="AX15" s="164"/>
      <c r="AY15" s="137" t="s">
        <v>317</v>
      </c>
      <c r="AZ15" s="109"/>
      <c r="BA15" s="109"/>
      <c r="BB15" s="109"/>
      <c r="BC15" s="113" t="str">
        <f t="shared" si="6"/>
        <v/>
      </c>
      <c r="BD15" s="51"/>
      <c r="BE15" s="63"/>
      <c r="BF15" s="207" t="s">
        <v>317</v>
      </c>
      <c r="BG15" s="49"/>
      <c r="BH15" s="49"/>
      <c r="BI15" s="49"/>
      <c r="BJ15" s="85" t="str">
        <f t="shared" si="7"/>
        <v/>
      </c>
      <c r="BK15" s="52"/>
      <c r="BL15" s="39"/>
      <c r="BM15" s="150" t="s">
        <v>72</v>
      </c>
      <c r="BN15" s="109"/>
      <c r="BO15" s="109"/>
      <c r="BP15" s="109"/>
      <c r="BQ15" s="108" t="str">
        <f t="shared" si="2"/>
        <v/>
      </c>
      <c r="BR15" s="51"/>
      <c r="BS15" s="63"/>
      <c r="BT15" s="69" t="s">
        <v>317</v>
      </c>
      <c r="BU15" s="118"/>
      <c r="BV15" s="118"/>
      <c r="BW15" s="118"/>
      <c r="BX15" s="85" t="str">
        <f t="shared" si="3"/>
        <v/>
      </c>
      <c r="BY15" s="68"/>
      <c r="BZ15" s="39"/>
      <c r="CA15" s="175" t="s">
        <v>310</v>
      </c>
      <c r="CB15" s="198" t="s">
        <v>276</v>
      </c>
      <c r="CC15" s="219" t="str">
        <f t="shared" ref="CC15" si="9">IF(AND(ISNUMBER(AO15),ISNUMBER(BQ15)),AVERAGE(L15,AO15,BQ15),"")</f>
        <v/>
      </c>
    </row>
    <row r="16" spans="1:81" ht="50.1" customHeight="1">
      <c r="A16" s="65" t="s">
        <v>35</v>
      </c>
      <c r="B16" s="197">
        <f t="shared" si="4"/>
        <v>0.16230914137596916</v>
      </c>
      <c r="C16" s="198">
        <v>0.19320000000000001</v>
      </c>
      <c r="D16" s="59" t="s">
        <v>140</v>
      </c>
      <c r="E16" s="13">
        <v>731424</v>
      </c>
      <c r="F16" s="6">
        <v>17</v>
      </c>
      <c r="G16" s="107" t="s">
        <v>40</v>
      </c>
      <c r="H16" s="60">
        <v>40855</v>
      </c>
      <c r="I16" s="109">
        <v>609941</v>
      </c>
      <c r="J16" s="109">
        <v>98999</v>
      </c>
      <c r="K16" s="109">
        <v>83288</v>
      </c>
      <c r="L16" s="21">
        <f t="shared" si="0"/>
        <v>0.16230914137596916</v>
      </c>
      <c r="M16" s="62" t="s">
        <v>64</v>
      </c>
      <c r="N16" s="72" t="s">
        <v>141</v>
      </c>
      <c r="O16" s="82" t="s">
        <v>142</v>
      </c>
      <c r="P16" s="69" t="s">
        <v>317</v>
      </c>
      <c r="Q16" s="115"/>
      <c r="R16" s="115"/>
      <c r="S16" s="115"/>
      <c r="T16" s="85"/>
      <c r="U16" s="93"/>
      <c r="V16" s="39"/>
      <c r="W16" s="77">
        <v>40120</v>
      </c>
      <c r="X16" s="109">
        <v>493236</v>
      </c>
      <c r="Y16" s="109">
        <v>110551</v>
      </c>
      <c r="Z16" s="109">
        <v>107269</v>
      </c>
      <c r="AA16" s="22">
        <v>0.22413408591424794</v>
      </c>
      <c r="AB16" s="74" t="s">
        <v>143</v>
      </c>
      <c r="AC16" s="80" t="s">
        <v>144</v>
      </c>
      <c r="AD16" s="114">
        <v>40071</v>
      </c>
      <c r="AE16" s="115">
        <v>493236</v>
      </c>
      <c r="AF16" s="115">
        <v>110551</v>
      </c>
      <c r="AG16" s="115">
        <v>107269</v>
      </c>
      <c r="AH16" s="85">
        <v>0.22409999999999999</v>
      </c>
      <c r="AI16" s="93" t="s">
        <v>145</v>
      </c>
      <c r="AJ16" s="82" t="s">
        <v>146</v>
      </c>
      <c r="AK16" s="16">
        <v>39392</v>
      </c>
      <c r="AL16" s="109">
        <v>423758</v>
      </c>
      <c r="AM16" s="109">
        <v>104086</v>
      </c>
      <c r="AN16" s="109">
        <v>96125</v>
      </c>
      <c r="AO16" s="108">
        <v>0.24562604127827675</v>
      </c>
      <c r="AP16" s="73" t="s">
        <v>90</v>
      </c>
      <c r="AQ16" s="71" t="s">
        <v>147</v>
      </c>
      <c r="AR16" s="191">
        <v>39336</v>
      </c>
      <c r="AS16" s="189">
        <v>225911</v>
      </c>
      <c r="AT16" s="189">
        <v>11150</v>
      </c>
      <c r="AU16" s="189">
        <v>11061</v>
      </c>
      <c r="AV16" s="192">
        <v>4.9355719730336284E-2</v>
      </c>
      <c r="AW16" s="184" t="s">
        <v>148</v>
      </c>
      <c r="AX16" s="183" t="s">
        <v>149</v>
      </c>
      <c r="AY16" s="137" t="s">
        <v>317</v>
      </c>
      <c r="AZ16" s="109"/>
      <c r="BA16" s="109"/>
      <c r="BB16" s="109"/>
      <c r="BC16" s="113" t="str">
        <f t="shared" si="6"/>
        <v/>
      </c>
      <c r="BD16" s="72"/>
      <c r="BE16" s="82"/>
      <c r="BF16" s="209" t="s">
        <v>317</v>
      </c>
      <c r="BG16" s="10"/>
      <c r="BH16" s="10"/>
      <c r="BI16" s="10"/>
      <c r="BJ16" s="85" t="str">
        <f t="shared" si="7"/>
        <v/>
      </c>
      <c r="BK16" s="7"/>
      <c r="BL16" s="39"/>
      <c r="BM16" s="211" t="s">
        <v>317</v>
      </c>
      <c r="BN16" s="109"/>
      <c r="BO16" s="109"/>
      <c r="BP16" s="109"/>
      <c r="BQ16" s="108" t="str">
        <f t="shared" si="2"/>
        <v/>
      </c>
      <c r="BR16" s="73"/>
      <c r="BS16" s="71"/>
      <c r="BT16" s="69" t="s">
        <v>317</v>
      </c>
      <c r="BU16" s="118"/>
      <c r="BV16" s="118"/>
      <c r="BW16" s="118"/>
      <c r="BX16" s="85" t="str">
        <f t="shared" si="3"/>
        <v/>
      </c>
      <c r="BY16" s="10"/>
      <c r="BZ16" s="40"/>
      <c r="CA16" s="72" t="s">
        <v>311</v>
      </c>
      <c r="CB16" s="198">
        <v>0.19320000000000001</v>
      </c>
      <c r="CC16" s="219">
        <v>0.2107</v>
      </c>
    </row>
    <row r="17" spans="1:81" ht="50.1" customHeight="1">
      <c r="A17" s="65" t="s">
        <v>37</v>
      </c>
      <c r="B17" s="197">
        <f t="shared" si="4"/>
        <v>0.13264840917380016</v>
      </c>
      <c r="C17" s="198">
        <v>0.13</v>
      </c>
      <c r="D17" s="59" t="s">
        <v>195</v>
      </c>
      <c r="E17" s="13">
        <v>620961</v>
      </c>
      <c r="F17" s="6">
        <v>21</v>
      </c>
      <c r="G17" s="107" t="s">
        <v>200</v>
      </c>
      <c r="H17" s="60">
        <v>40855</v>
      </c>
      <c r="I17" s="109">
        <v>372888</v>
      </c>
      <c r="J17" s="109">
        <v>49463</v>
      </c>
      <c r="K17" s="109">
        <f>39548+6022+1244</f>
        <v>46814</v>
      </c>
      <c r="L17" s="21">
        <f t="shared" si="0"/>
        <v>0.13264840917380016</v>
      </c>
      <c r="M17" s="62" t="s">
        <v>196</v>
      </c>
      <c r="N17" s="73" t="s">
        <v>70</v>
      </c>
      <c r="O17" s="82" t="s">
        <v>183</v>
      </c>
      <c r="P17" s="114">
        <v>40795</v>
      </c>
      <c r="Q17" s="115">
        <v>324349</v>
      </c>
      <c r="R17" s="115">
        <v>77119</v>
      </c>
      <c r="S17" s="115">
        <v>76250</v>
      </c>
      <c r="T17" s="85">
        <v>0.23780000000000001</v>
      </c>
      <c r="U17" s="93" t="s">
        <v>241</v>
      </c>
      <c r="V17" s="39" t="s">
        <v>240</v>
      </c>
      <c r="W17" s="77">
        <v>39392</v>
      </c>
      <c r="X17" s="109">
        <v>334418</v>
      </c>
      <c r="Y17" s="109"/>
      <c r="Z17" s="109">
        <v>42565</v>
      </c>
      <c r="AA17" s="22">
        <v>0.12728082818508574</v>
      </c>
      <c r="AB17" s="74" t="s">
        <v>198</v>
      </c>
      <c r="AC17" s="80" t="s">
        <v>199</v>
      </c>
      <c r="AD17" s="114">
        <v>39336</v>
      </c>
      <c r="AE17" s="115">
        <v>335509</v>
      </c>
      <c r="AF17" s="115"/>
      <c r="AG17" s="115">
        <v>87934</v>
      </c>
      <c r="AH17" s="85">
        <v>0.2621</v>
      </c>
      <c r="AI17" s="93" t="s">
        <v>205</v>
      </c>
      <c r="AJ17" s="39" t="s">
        <v>197</v>
      </c>
      <c r="AK17" s="16">
        <v>38293</v>
      </c>
      <c r="AL17" s="109">
        <v>311661</v>
      </c>
      <c r="AM17" s="109"/>
      <c r="AN17" s="109">
        <v>199177</v>
      </c>
      <c r="AO17" s="108">
        <v>0.63908220791180159</v>
      </c>
      <c r="AP17" s="72" t="s">
        <v>201</v>
      </c>
      <c r="AQ17" s="71" t="s">
        <v>202</v>
      </c>
      <c r="AR17" s="191">
        <v>37873</v>
      </c>
      <c r="AS17" s="189">
        <v>262488</v>
      </c>
      <c r="AT17" s="189"/>
      <c r="AU17" s="189">
        <v>91927</v>
      </c>
      <c r="AV17" s="192">
        <v>0.35021410502575356</v>
      </c>
      <c r="AW17" s="184" t="s">
        <v>204</v>
      </c>
      <c r="AX17" s="183" t="s">
        <v>203</v>
      </c>
      <c r="AY17" s="137" t="s">
        <v>317</v>
      </c>
      <c r="AZ17" s="109"/>
      <c r="BA17" s="109"/>
      <c r="BB17" s="109"/>
      <c r="BC17" s="113" t="str">
        <f t="shared" si="6"/>
        <v/>
      </c>
      <c r="BD17" s="72"/>
      <c r="BE17" s="82"/>
      <c r="BF17" s="209" t="s">
        <v>317</v>
      </c>
      <c r="BG17" s="10"/>
      <c r="BH17" s="10"/>
      <c r="BI17" s="10"/>
      <c r="BJ17" s="85" t="str">
        <f t="shared" si="7"/>
        <v/>
      </c>
      <c r="BK17" s="7"/>
      <c r="BL17" s="39"/>
      <c r="BM17" s="211" t="s">
        <v>317</v>
      </c>
      <c r="BN17" s="109"/>
      <c r="BO17" s="109"/>
      <c r="BP17" s="109"/>
      <c r="BQ17" s="108" t="str">
        <f t="shared" si="2"/>
        <v/>
      </c>
      <c r="BR17" s="73"/>
      <c r="BS17" s="71"/>
      <c r="BT17" s="69" t="s">
        <v>317</v>
      </c>
      <c r="BU17" s="118"/>
      <c r="BV17" s="118"/>
      <c r="BW17" s="118"/>
      <c r="BX17" s="85" t="str">
        <f t="shared" si="3"/>
        <v/>
      </c>
      <c r="BY17" s="10"/>
      <c r="BZ17" s="40"/>
      <c r="CA17" s="72" t="s">
        <v>295</v>
      </c>
      <c r="CB17" s="198">
        <v>0.13</v>
      </c>
      <c r="CC17" s="219">
        <v>0.29970000000000002</v>
      </c>
    </row>
    <row r="18" spans="1:81" ht="50.1" customHeight="1">
      <c r="A18" s="65" t="s">
        <v>45</v>
      </c>
      <c r="B18" s="197">
        <f t="shared" si="4"/>
        <v>0.13127601733072805</v>
      </c>
      <c r="C18" s="198">
        <v>0.14779999999999999</v>
      </c>
      <c r="D18" s="59" t="s">
        <v>208</v>
      </c>
      <c r="E18" s="13">
        <v>2099451</v>
      </c>
      <c r="F18" s="6">
        <v>4</v>
      </c>
      <c r="G18" s="78" t="s">
        <v>206</v>
      </c>
      <c r="H18" s="60">
        <v>40855</v>
      </c>
      <c r="I18" s="109">
        <v>941680</v>
      </c>
      <c r="J18" s="109">
        <v>123620</v>
      </c>
      <c r="K18" s="109">
        <f>116385+2004+36</f>
        <v>118425</v>
      </c>
      <c r="L18" s="21">
        <f t="shared" si="0"/>
        <v>0.13127601733072805</v>
      </c>
      <c r="M18" s="62" t="s">
        <v>43</v>
      </c>
      <c r="N18" s="73" t="s">
        <v>150</v>
      </c>
      <c r="O18" s="82" t="s">
        <v>151</v>
      </c>
      <c r="P18" s="69" t="s">
        <v>317</v>
      </c>
      <c r="Q18" s="115"/>
      <c r="R18" s="115"/>
      <c r="S18" s="115"/>
      <c r="T18" s="85"/>
      <c r="U18" s="93"/>
      <c r="V18" s="39"/>
      <c r="W18" s="77">
        <v>40159</v>
      </c>
      <c r="X18" s="109">
        <v>974980</v>
      </c>
      <c r="Y18" s="109">
        <v>160046</v>
      </c>
      <c r="Z18" s="109">
        <v>155670</v>
      </c>
      <c r="AA18" s="22">
        <v>0.16415311083304274</v>
      </c>
      <c r="AB18" s="74" t="s">
        <v>218</v>
      </c>
      <c r="AC18" s="80" t="s">
        <v>152</v>
      </c>
      <c r="AD18" s="114">
        <v>40120</v>
      </c>
      <c r="AE18" s="115">
        <v>956796</v>
      </c>
      <c r="AF18" s="115">
        <v>181659</v>
      </c>
      <c r="AG18" s="115">
        <v>141940</v>
      </c>
      <c r="AH18" s="85">
        <v>0.18986178871985251</v>
      </c>
      <c r="AI18" s="93" t="s">
        <v>73</v>
      </c>
      <c r="AJ18" s="81" t="s">
        <v>153</v>
      </c>
      <c r="AK18" s="16">
        <v>39392</v>
      </c>
      <c r="AL18" s="109">
        <v>933861</v>
      </c>
      <c r="AM18" s="109">
        <v>125856</v>
      </c>
      <c r="AN18" s="109">
        <v>117431</v>
      </c>
      <c r="AO18" s="108">
        <v>0.13476952137416595</v>
      </c>
      <c r="AP18" s="72" t="s">
        <v>74</v>
      </c>
      <c r="AQ18" s="71" t="s">
        <v>154</v>
      </c>
      <c r="AR18" s="200" t="s">
        <v>317</v>
      </c>
      <c r="AS18" s="115"/>
      <c r="AT18" s="115"/>
      <c r="AU18" s="115"/>
      <c r="AV18" s="85" t="str">
        <f t="shared" ref="AV18:AV23" si="10">IF(ISBLANK(AT18),IF(ISBLANK(AU18),"",AU18/AS18),AT18/AS18)</f>
        <v/>
      </c>
      <c r="AW18" s="93"/>
      <c r="AX18" s="81"/>
      <c r="AY18" s="137" t="s">
        <v>317</v>
      </c>
      <c r="AZ18" s="109"/>
      <c r="BA18" s="109"/>
      <c r="BB18" s="109"/>
      <c r="BC18" s="113" t="str">
        <f t="shared" si="6"/>
        <v/>
      </c>
      <c r="BD18" s="72"/>
      <c r="BE18" s="82"/>
      <c r="BF18" s="209" t="s">
        <v>317</v>
      </c>
      <c r="BG18" s="10"/>
      <c r="BH18" s="10"/>
      <c r="BI18" s="10"/>
      <c r="BJ18" s="85" t="str">
        <f t="shared" si="7"/>
        <v/>
      </c>
      <c r="BK18" s="7"/>
      <c r="BL18" s="39"/>
      <c r="BM18" s="211" t="s">
        <v>317</v>
      </c>
      <c r="BN18" s="109"/>
      <c r="BO18" s="109"/>
      <c r="BP18" s="109"/>
      <c r="BQ18" s="108" t="str">
        <f t="shared" si="2"/>
        <v/>
      </c>
      <c r="BR18" s="73"/>
      <c r="BS18" s="71"/>
      <c r="BT18" s="69" t="s">
        <v>317</v>
      </c>
      <c r="BU18" s="118"/>
      <c r="BV18" s="118"/>
      <c r="BW18" s="118"/>
      <c r="BX18" s="85" t="str">
        <f t="shared" si="3"/>
        <v/>
      </c>
      <c r="BY18" s="10"/>
      <c r="BZ18" s="40"/>
      <c r="CA18" s="72" t="s">
        <v>312</v>
      </c>
      <c r="CB18" s="198">
        <v>0.14779999999999999</v>
      </c>
      <c r="CC18" s="219">
        <v>0.1434</v>
      </c>
    </row>
    <row r="19" spans="1:81" ht="50.1" customHeight="1">
      <c r="A19" s="34" t="s">
        <v>15</v>
      </c>
      <c r="B19" s="197">
        <f t="shared" si="4"/>
        <v>0.10909101894818252</v>
      </c>
      <c r="C19" s="198">
        <v>8.5199999999999998E-2</v>
      </c>
      <c r="D19" s="59" t="s">
        <v>209</v>
      </c>
      <c r="E19" s="13">
        <v>741206</v>
      </c>
      <c r="F19" s="6">
        <v>16</v>
      </c>
      <c r="G19" s="78" t="s">
        <v>207</v>
      </c>
      <c r="H19" s="60">
        <v>40712</v>
      </c>
      <c r="I19" s="109">
        <v>331008</v>
      </c>
      <c r="J19" s="109">
        <v>36110</v>
      </c>
      <c r="K19" s="109">
        <v>35688</v>
      </c>
      <c r="L19" s="21">
        <f t="shared" si="0"/>
        <v>0.10909101894818252</v>
      </c>
      <c r="M19" s="62" t="s">
        <v>65</v>
      </c>
      <c r="N19" s="73" t="s">
        <v>78</v>
      </c>
      <c r="O19" s="82" t="s">
        <v>8</v>
      </c>
      <c r="P19" s="57">
        <v>40677</v>
      </c>
      <c r="Q19" s="117">
        <v>329924</v>
      </c>
      <c r="R19" s="117">
        <v>33977</v>
      </c>
      <c r="S19" s="117">
        <v>33689</v>
      </c>
      <c r="T19" s="85">
        <f>IF(ISBLANK(R19),IF(ISBLANK(S19),"",S19/Q19),R19/Q19)</f>
        <v>0.10298432366241922</v>
      </c>
      <c r="U19" s="90" t="s">
        <v>158</v>
      </c>
      <c r="V19" s="130" t="s">
        <v>159</v>
      </c>
      <c r="W19" s="16">
        <v>39942</v>
      </c>
      <c r="X19" s="109">
        <v>331037</v>
      </c>
      <c r="Y19" s="109">
        <v>20256</v>
      </c>
      <c r="Z19" s="109">
        <v>19898</v>
      </c>
      <c r="AA19" s="22">
        <v>6.118953470457985E-2</v>
      </c>
      <c r="AB19" s="138" t="s">
        <v>79</v>
      </c>
      <c r="AC19" s="82" t="s">
        <v>160</v>
      </c>
      <c r="AD19" s="15"/>
      <c r="AE19" s="115"/>
      <c r="AF19" s="115"/>
      <c r="AG19" s="115"/>
      <c r="AH19" s="85" t="s">
        <v>276</v>
      </c>
      <c r="AI19" s="93"/>
      <c r="AJ19" s="39"/>
      <c r="AK19" s="16">
        <v>39219</v>
      </c>
      <c r="AL19" s="109">
        <v>306117</v>
      </c>
      <c r="AM19" s="109">
        <v>21227</v>
      </c>
      <c r="AN19" s="109">
        <v>20495</v>
      </c>
      <c r="AO19" s="108">
        <v>6.9342767634597235E-2</v>
      </c>
      <c r="AP19" s="51" t="s">
        <v>80</v>
      </c>
      <c r="AQ19" s="82" t="s">
        <v>161</v>
      </c>
      <c r="AR19" s="199" t="s">
        <v>317</v>
      </c>
      <c r="AS19" s="115"/>
      <c r="AT19" s="115"/>
      <c r="AU19" s="115"/>
      <c r="AV19" s="85" t="str">
        <f t="shared" si="10"/>
        <v/>
      </c>
      <c r="AW19" s="90"/>
      <c r="AX19" s="39"/>
      <c r="AY19" s="137" t="s">
        <v>317</v>
      </c>
      <c r="AZ19" s="109"/>
      <c r="BA19" s="109"/>
      <c r="BB19" s="109"/>
      <c r="BC19" s="113" t="str">
        <f t="shared" si="6"/>
        <v/>
      </c>
      <c r="BD19" s="51"/>
      <c r="BE19" s="63"/>
      <c r="BF19" s="207" t="s">
        <v>317</v>
      </c>
      <c r="BG19" s="52"/>
      <c r="BH19" s="52"/>
      <c r="BI19" s="52"/>
      <c r="BJ19" s="85" t="str">
        <f t="shared" si="7"/>
        <v/>
      </c>
      <c r="BK19" s="52"/>
      <c r="BL19" s="39"/>
      <c r="BM19" s="211" t="s">
        <v>317</v>
      </c>
      <c r="BN19" s="109"/>
      <c r="BO19" s="109"/>
      <c r="BP19" s="109"/>
      <c r="BQ19" s="108" t="str">
        <f t="shared" si="2"/>
        <v/>
      </c>
      <c r="BR19" s="51"/>
      <c r="BS19" s="82"/>
      <c r="BT19" s="69" t="s">
        <v>317</v>
      </c>
      <c r="BU19" s="118"/>
      <c r="BV19" s="118"/>
      <c r="BW19" s="118"/>
      <c r="BX19" s="85" t="str">
        <f t="shared" si="3"/>
        <v/>
      </c>
      <c r="BY19" s="68"/>
      <c r="BZ19" s="39"/>
      <c r="CA19" s="72" t="s">
        <v>296</v>
      </c>
      <c r="CB19" s="198">
        <v>8.5199999999999998E-2</v>
      </c>
      <c r="CC19" s="219">
        <v>7.9899999999999999E-2</v>
      </c>
    </row>
    <row r="20" spans="1:81" ht="50.1" customHeight="1">
      <c r="A20" s="65" t="s">
        <v>11</v>
      </c>
      <c r="B20" s="197">
        <f t="shared" si="4"/>
        <v>0.10698564012265097</v>
      </c>
      <c r="C20" s="198">
        <v>0.11899999999999999</v>
      </c>
      <c r="D20" s="59"/>
      <c r="E20" s="13">
        <v>790390</v>
      </c>
      <c r="F20" s="6">
        <v>14</v>
      </c>
      <c r="G20" s="78" t="s">
        <v>235</v>
      </c>
      <c r="H20" s="60">
        <v>41041</v>
      </c>
      <c r="I20" s="109">
        <v>461146</v>
      </c>
      <c r="J20" s="109">
        <v>49336</v>
      </c>
      <c r="K20" s="109">
        <v>48882</v>
      </c>
      <c r="L20" s="21">
        <f t="shared" si="0"/>
        <v>0.10698564012265097</v>
      </c>
      <c r="M20" s="149" t="s">
        <v>64</v>
      </c>
      <c r="N20" s="72" t="s">
        <v>254</v>
      </c>
      <c r="O20" s="82" t="s">
        <v>253</v>
      </c>
      <c r="P20" s="69" t="s">
        <v>317</v>
      </c>
      <c r="Q20" s="115"/>
      <c r="R20" s="115"/>
      <c r="S20" s="115"/>
      <c r="T20" s="85" t="s">
        <v>276</v>
      </c>
      <c r="U20" s="93"/>
      <c r="V20" s="39"/>
      <c r="W20" s="60">
        <v>39942</v>
      </c>
      <c r="X20" s="109">
        <v>447287</v>
      </c>
      <c r="Y20" s="109">
        <v>58610</v>
      </c>
      <c r="Z20" s="109">
        <v>58228</v>
      </c>
      <c r="AA20" s="21">
        <v>0.13103443650273761</v>
      </c>
      <c r="AB20" s="72" t="s">
        <v>155</v>
      </c>
      <c r="AC20" s="82" t="s">
        <v>156</v>
      </c>
      <c r="AD20" s="15"/>
      <c r="AE20" s="115"/>
      <c r="AF20" s="115"/>
      <c r="AG20" s="115"/>
      <c r="AH20" s="85" t="s">
        <v>276</v>
      </c>
      <c r="AI20" s="93"/>
      <c r="AJ20" s="39"/>
      <c r="AK20" s="16">
        <v>38850</v>
      </c>
      <c r="AL20" s="109">
        <v>553934</v>
      </c>
      <c r="AM20" s="109">
        <v>62016</v>
      </c>
      <c r="AN20" s="109">
        <v>53159</v>
      </c>
      <c r="AO20" s="22">
        <v>0.11195557593503919</v>
      </c>
      <c r="AP20" s="56" t="s">
        <v>67</v>
      </c>
      <c r="AQ20" s="71" t="s">
        <v>157</v>
      </c>
      <c r="AR20" s="199" t="s">
        <v>317</v>
      </c>
      <c r="AS20" s="115"/>
      <c r="AT20" s="115"/>
      <c r="AU20" s="115"/>
      <c r="AV20" s="85" t="str">
        <f t="shared" si="10"/>
        <v/>
      </c>
      <c r="AW20" s="91"/>
      <c r="AX20" s="67"/>
      <c r="AY20" s="137" t="s">
        <v>317</v>
      </c>
      <c r="AZ20" s="109"/>
      <c r="BA20" s="109"/>
      <c r="BB20" s="109"/>
      <c r="BC20" s="113" t="str">
        <f t="shared" si="6"/>
        <v/>
      </c>
      <c r="BD20" s="75"/>
      <c r="BE20" s="64"/>
      <c r="BF20" s="207" t="s">
        <v>317</v>
      </c>
      <c r="BG20" s="12"/>
      <c r="BH20" s="12"/>
      <c r="BI20" s="12"/>
      <c r="BJ20" s="85" t="str">
        <f t="shared" si="7"/>
        <v/>
      </c>
      <c r="BK20" s="12"/>
      <c r="BL20" s="40"/>
      <c r="BM20" s="211" t="s">
        <v>317</v>
      </c>
      <c r="BN20" s="109"/>
      <c r="BO20" s="109"/>
      <c r="BP20" s="109"/>
      <c r="BQ20" s="22" t="str">
        <f t="shared" si="2"/>
        <v/>
      </c>
      <c r="BR20" s="56"/>
      <c r="BS20" s="71"/>
      <c r="BT20" s="69" t="s">
        <v>317</v>
      </c>
      <c r="BU20" s="118"/>
      <c r="BV20" s="118"/>
      <c r="BW20" s="118"/>
      <c r="BX20" s="85" t="str">
        <f t="shared" si="3"/>
        <v/>
      </c>
      <c r="BY20" s="44"/>
      <c r="BZ20" s="40"/>
      <c r="CA20" s="72" t="s">
        <v>297</v>
      </c>
      <c r="CB20" s="198">
        <v>0.11899999999999999</v>
      </c>
      <c r="CC20" s="219">
        <v>0.1167</v>
      </c>
    </row>
    <row r="21" spans="1:81" ht="50.1" customHeight="1">
      <c r="A21" s="65" t="s">
        <v>13</v>
      </c>
      <c r="B21" s="197">
        <f t="shared" si="4"/>
        <v>0.10280647262529947</v>
      </c>
      <c r="C21" s="198">
        <v>0.1283</v>
      </c>
      <c r="D21" s="59"/>
      <c r="E21" s="13">
        <v>1197816</v>
      </c>
      <c r="F21" s="6">
        <v>9</v>
      </c>
      <c r="G21" s="78" t="s">
        <v>229</v>
      </c>
      <c r="H21" s="60">
        <v>40712</v>
      </c>
      <c r="I21" s="109">
        <v>543458</v>
      </c>
      <c r="J21" s="109">
        <v>55871</v>
      </c>
      <c r="K21" s="109">
        <v>55711</v>
      </c>
      <c r="L21" s="21">
        <f t="shared" si="0"/>
        <v>0.10280647262529947</v>
      </c>
      <c r="M21" s="62" t="s">
        <v>59</v>
      </c>
      <c r="N21" s="73" t="s">
        <v>75</v>
      </c>
      <c r="O21" s="82" t="s">
        <v>162</v>
      </c>
      <c r="P21" s="57">
        <v>40677</v>
      </c>
      <c r="Q21" s="115">
        <v>542274</v>
      </c>
      <c r="R21" s="115">
        <v>69997</v>
      </c>
      <c r="S21" s="115">
        <v>69557</v>
      </c>
      <c r="T21" s="85">
        <f>IF(ISBLANK(R21),IF(ISBLANK(S21),"",S21/Q21),R21/Q21)</f>
        <v>0.12908050173897329</v>
      </c>
      <c r="U21" s="93" t="s">
        <v>76</v>
      </c>
      <c r="V21" s="81" t="s">
        <v>163</v>
      </c>
      <c r="W21" s="77">
        <v>39249</v>
      </c>
      <c r="X21" s="109">
        <v>559361</v>
      </c>
      <c r="Y21" s="109">
        <v>86004</v>
      </c>
      <c r="Z21" s="109">
        <v>85693</v>
      </c>
      <c r="AA21" s="22">
        <v>0.15375401574296385</v>
      </c>
      <c r="AB21" s="74" t="s">
        <v>77</v>
      </c>
      <c r="AC21" s="80" t="s">
        <v>164</v>
      </c>
      <c r="AD21" s="114">
        <v>39214</v>
      </c>
      <c r="AE21" s="115">
        <v>557483</v>
      </c>
      <c r="AF21" s="115">
        <v>72492</v>
      </c>
      <c r="AG21" s="115">
        <v>71467</v>
      </c>
      <c r="AH21" s="85">
        <v>0.13003445844985409</v>
      </c>
      <c r="AI21" s="93" t="s">
        <v>165</v>
      </c>
      <c r="AJ21" s="81" t="s">
        <v>166</v>
      </c>
      <c r="AK21" s="16">
        <v>37744</v>
      </c>
      <c r="AL21" s="109">
        <v>576061</v>
      </c>
      <c r="AM21" s="109">
        <v>96123</v>
      </c>
      <c r="AN21" s="109">
        <v>94444</v>
      </c>
      <c r="AO21" s="108">
        <v>0.16686253712714452</v>
      </c>
      <c r="AP21" s="72" t="s">
        <v>167</v>
      </c>
      <c r="AQ21" s="71" t="s">
        <v>168</v>
      </c>
      <c r="AR21" s="200" t="s">
        <v>317</v>
      </c>
      <c r="AS21" s="115"/>
      <c r="AT21" s="115"/>
      <c r="AU21" s="115"/>
      <c r="AV21" s="85" t="str">
        <f t="shared" si="10"/>
        <v/>
      </c>
      <c r="AW21" s="93"/>
      <c r="AX21" s="81"/>
      <c r="AY21" s="137" t="s">
        <v>317</v>
      </c>
      <c r="AZ21" s="109"/>
      <c r="BA21" s="109"/>
      <c r="BB21" s="109"/>
      <c r="BC21" s="113" t="str">
        <f t="shared" si="6"/>
        <v/>
      </c>
      <c r="BD21" s="72"/>
      <c r="BE21" s="82"/>
      <c r="BF21" s="209" t="s">
        <v>317</v>
      </c>
      <c r="BG21" s="10"/>
      <c r="BH21" s="10"/>
      <c r="BI21" s="10"/>
      <c r="BJ21" s="85" t="str">
        <f t="shared" si="7"/>
        <v/>
      </c>
      <c r="BK21" s="7"/>
      <c r="BL21" s="39"/>
      <c r="BM21" s="211" t="s">
        <v>317</v>
      </c>
      <c r="BN21" s="109"/>
      <c r="BO21" s="109"/>
      <c r="BP21" s="109"/>
      <c r="BQ21" s="108" t="str">
        <f t="shared" si="2"/>
        <v/>
      </c>
      <c r="BR21" s="73"/>
      <c r="BS21" s="71"/>
      <c r="BT21" s="69" t="s">
        <v>317</v>
      </c>
      <c r="BU21" s="118"/>
      <c r="BV21" s="118"/>
      <c r="BW21" s="118"/>
      <c r="BX21" s="85" t="str">
        <f t="shared" si="3"/>
        <v/>
      </c>
      <c r="BY21" s="10"/>
      <c r="BZ21" s="40"/>
      <c r="CA21" s="72" t="s">
        <v>313</v>
      </c>
      <c r="CB21" s="198">
        <v>0.1283</v>
      </c>
      <c r="CC21" s="219">
        <v>0.14119999999999999</v>
      </c>
    </row>
    <row r="22" spans="1:81" ht="78.75" customHeight="1">
      <c r="A22" s="65" t="s">
        <v>9</v>
      </c>
      <c r="B22" s="197">
        <f t="shared" si="4"/>
        <v>9.7374540945895344E-2</v>
      </c>
      <c r="C22" s="198">
        <v>0.1153</v>
      </c>
      <c r="D22" s="59"/>
      <c r="E22" s="13">
        <v>649121</v>
      </c>
      <c r="F22" s="6">
        <v>19</v>
      </c>
      <c r="G22" s="78" t="s">
        <v>3</v>
      </c>
      <c r="H22" s="60">
        <v>40677</v>
      </c>
      <c r="I22" s="109">
        <v>317773</v>
      </c>
      <c r="J22" s="109">
        <v>30943</v>
      </c>
      <c r="K22" s="109">
        <v>30604</v>
      </c>
      <c r="L22" s="21">
        <f t="shared" si="0"/>
        <v>9.7374540945895344E-2</v>
      </c>
      <c r="M22" s="62" t="s">
        <v>64</v>
      </c>
      <c r="N22" s="73" t="s">
        <v>169</v>
      </c>
      <c r="O22" s="82" t="s">
        <v>170</v>
      </c>
      <c r="P22" s="69" t="s">
        <v>317</v>
      </c>
      <c r="Q22" s="115"/>
      <c r="R22" s="115"/>
      <c r="S22" s="115"/>
      <c r="T22" s="85" t="s">
        <v>276</v>
      </c>
      <c r="U22" s="93"/>
      <c r="V22" s="39"/>
      <c r="W22" s="77">
        <v>38507</v>
      </c>
      <c r="X22" s="109">
        <v>312450</v>
      </c>
      <c r="Y22" s="109">
        <v>41621</v>
      </c>
      <c r="Z22" s="109">
        <v>41105</v>
      </c>
      <c r="AA22" s="22">
        <v>0.13320851336213793</v>
      </c>
      <c r="AB22" s="74" t="s">
        <v>83</v>
      </c>
      <c r="AC22" s="80" t="s">
        <v>171</v>
      </c>
      <c r="AD22" s="110">
        <v>38479</v>
      </c>
      <c r="AE22" s="115">
        <v>312189</v>
      </c>
      <c r="AF22" s="115">
        <v>40423</v>
      </c>
      <c r="AG22" s="115">
        <v>39834</v>
      </c>
      <c r="AH22" s="85">
        <v>0.1294824609451326</v>
      </c>
      <c r="AI22" s="93" t="s">
        <v>82</v>
      </c>
      <c r="AJ22" s="81" t="s">
        <v>172</v>
      </c>
      <c r="AK22" s="16">
        <v>37744</v>
      </c>
      <c r="AL22" s="109">
        <v>299588</v>
      </c>
      <c r="AM22" s="109">
        <v>51222</v>
      </c>
      <c r="AN22" s="109">
        <v>50672</v>
      </c>
      <c r="AO22" s="108">
        <v>0.1709748053994152</v>
      </c>
      <c r="AP22" s="72" t="s">
        <v>84</v>
      </c>
      <c r="AQ22" s="71" t="s">
        <v>173</v>
      </c>
      <c r="AR22" s="199" t="s">
        <v>317</v>
      </c>
      <c r="AS22" s="115"/>
      <c r="AT22" s="115"/>
      <c r="AU22" s="115"/>
      <c r="AV22" s="85" t="str">
        <f t="shared" si="10"/>
        <v/>
      </c>
      <c r="AW22" s="93"/>
      <c r="AX22" s="81"/>
      <c r="AY22" s="137" t="s">
        <v>317</v>
      </c>
      <c r="AZ22" s="109"/>
      <c r="BA22" s="109"/>
      <c r="BB22" s="109"/>
      <c r="BC22" s="113" t="str">
        <f t="shared" si="6"/>
        <v/>
      </c>
      <c r="BD22" s="72"/>
      <c r="BE22" s="82"/>
      <c r="BF22" s="209" t="s">
        <v>317</v>
      </c>
      <c r="BG22" s="10"/>
      <c r="BH22" s="10"/>
      <c r="BI22" s="10"/>
      <c r="BJ22" s="85" t="str">
        <f t="shared" si="7"/>
        <v/>
      </c>
      <c r="BK22" s="7"/>
      <c r="BL22" s="39"/>
      <c r="BM22" s="211" t="s">
        <v>317</v>
      </c>
      <c r="BN22" s="109"/>
      <c r="BO22" s="109"/>
      <c r="BP22" s="109"/>
      <c r="BQ22" s="108" t="str">
        <f t="shared" si="2"/>
        <v/>
      </c>
      <c r="BR22" s="73"/>
      <c r="BS22" s="71"/>
      <c r="BT22" s="69" t="s">
        <v>317</v>
      </c>
      <c r="BU22" s="118"/>
      <c r="BV22" s="118"/>
      <c r="BW22" s="118"/>
      <c r="BX22" s="85" t="str">
        <f t="shared" si="3"/>
        <v/>
      </c>
      <c r="BY22" s="10"/>
      <c r="BZ22" s="40"/>
      <c r="CA22" s="72" t="s">
        <v>298</v>
      </c>
      <c r="CB22" s="198">
        <v>0.1153</v>
      </c>
      <c r="CC22" s="219">
        <v>0.13389999999999999</v>
      </c>
    </row>
    <row r="23" spans="1:81" ht="50.1" customHeight="1" thickBot="1">
      <c r="A23" s="96" t="s">
        <v>27</v>
      </c>
      <c r="B23" s="197">
        <f t="shared" si="4"/>
        <v>6.7196409542495686E-2</v>
      </c>
      <c r="C23" s="198">
        <v>8.8400000000000006E-2</v>
      </c>
      <c r="D23" s="217" t="s">
        <v>211</v>
      </c>
      <c r="E23" s="121">
        <v>1327407</v>
      </c>
      <c r="F23" s="97">
        <v>7</v>
      </c>
      <c r="G23" s="98" t="s">
        <v>19</v>
      </c>
      <c r="H23" s="99">
        <v>40677</v>
      </c>
      <c r="I23" s="123">
        <v>673786</v>
      </c>
      <c r="J23" s="123">
        <v>45276</v>
      </c>
      <c r="K23" s="123">
        <f>1675+2846+1145+34309+2153</f>
        <v>42128</v>
      </c>
      <c r="L23" s="124">
        <f t="shared" si="0"/>
        <v>6.7196409542495686E-2</v>
      </c>
      <c r="M23" s="100" t="s">
        <v>64</v>
      </c>
      <c r="N23" s="101" t="s">
        <v>174</v>
      </c>
      <c r="O23" s="102" t="s">
        <v>175</v>
      </c>
      <c r="P23" s="69" t="s">
        <v>317</v>
      </c>
      <c r="Q23" s="115"/>
      <c r="R23" s="115"/>
      <c r="S23" s="115"/>
      <c r="T23" s="85" t="s">
        <v>276</v>
      </c>
      <c r="U23" s="93"/>
      <c r="V23" s="39"/>
      <c r="W23" s="104">
        <v>39942</v>
      </c>
      <c r="X23" s="123">
        <v>717964</v>
      </c>
      <c r="Y23" s="123">
        <v>78592</v>
      </c>
      <c r="Z23" s="123">
        <v>76019</v>
      </c>
      <c r="AA23" s="126">
        <v>0.10946509852861704</v>
      </c>
      <c r="AB23" s="103" t="s">
        <v>210</v>
      </c>
      <c r="AC23" s="139" t="s">
        <v>176</v>
      </c>
      <c r="AD23" s="15"/>
      <c r="AE23" s="115"/>
      <c r="AF23" s="115"/>
      <c r="AG23" s="115"/>
      <c r="AH23" s="85" t="s">
        <v>276</v>
      </c>
      <c r="AI23" s="93"/>
      <c r="AJ23" s="39"/>
      <c r="AK23" s="145">
        <v>39214</v>
      </c>
      <c r="AL23" s="123">
        <v>735442</v>
      </c>
      <c r="AM23" s="123">
        <v>76120</v>
      </c>
      <c r="AN23" s="146">
        <v>69240</v>
      </c>
      <c r="AO23" s="129">
        <v>0.10350238360061025</v>
      </c>
      <c r="AP23" s="101" t="s">
        <v>63</v>
      </c>
      <c r="AQ23" s="147" t="s">
        <v>225</v>
      </c>
      <c r="AR23" s="202" t="s">
        <v>317</v>
      </c>
      <c r="AS23" s="127"/>
      <c r="AT23" s="127"/>
      <c r="AU23" s="127"/>
      <c r="AV23" s="125" t="str">
        <f t="shared" si="10"/>
        <v/>
      </c>
      <c r="AW23" s="140"/>
      <c r="AX23" s="141"/>
      <c r="AY23" s="204" t="s">
        <v>317</v>
      </c>
      <c r="AZ23" s="123"/>
      <c r="BA23" s="123"/>
      <c r="BB23" s="123"/>
      <c r="BC23" s="128" t="str">
        <f t="shared" si="6"/>
        <v/>
      </c>
      <c r="BD23" s="142"/>
      <c r="BE23" s="102"/>
      <c r="BF23" s="210" t="s">
        <v>317</v>
      </c>
      <c r="BG23" s="105"/>
      <c r="BH23" s="105"/>
      <c r="BI23" s="105"/>
      <c r="BJ23" s="125" t="str">
        <f t="shared" si="7"/>
        <v/>
      </c>
      <c r="BK23" s="144"/>
      <c r="BL23" s="106"/>
      <c r="BM23" s="214" t="s">
        <v>317</v>
      </c>
      <c r="BN23" s="123"/>
      <c r="BO23" s="123"/>
      <c r="BP23" s="146"/>
      <c r="BQ23" s="129" t="str">
        <f t="shared" si="2"/>
        <v/>
      </c>
      <c r="BR23" s="101"/>
      <c r="BS23" s="147"/>
      <c r="BT23" s="202" t="s">
        <v>317</v>
      </c>
      <c r="BU23" s="119"/>
      <c r="BV23" s="119"/>
      <c r="BW23" s="119"/>
      <c r="BX23" s="125" t="str">
        <f t="shared" si="3"/>
        <v/>
      </c>
      <c r="BY23" s="105"/>
      <c r="BZ23" s="148"/>
      <c r="CA23" s="175" t="s">
        <v>299</v>
      </c>
      <c r="CB23" s="198">
        <v>8.8400000000000006E-2</v>
      </c>
      <c r="CC23" s="220">
        <v>9.3399999999999997E-2</v>
      </c>
    </row>
    <row r="24" spans="1:81" ht="13.5" thickTop="1">
      <c r="A24" s="151"/>
      <c r="E24" s="1"/>
      <c r="F24" s="1"/>
      <c r="Q24" s="3"/>
      <c r="R24" s="3"/>
      <c r="S24" s="3"/>
      <c r="T24" s="83"/>
      <c r="X24" s="3"/>
      <c r="Y24" s="3"/>
      <c r="Z24" s="3"/>
      <c r="AA24" s="83"/>
      <c r="AE24" s="3"/>
      <c r="AF24" s="3"/>
      <c r="AG24" s="3"/>
      <c r="AH24" s="3"/>
      <c r="AS24" s="3"/>
      <c r="AT24" s="3"/>
      <c r="AU24" s="3"/>
      <c r="AV24" s="83"/>
      <c r="AZ24" s="3"/>
      <c r="BA24" s="3"/>
      <c r="BB24" s="3"/>
      <c r="BC24" s="3"/>
      <c r="BJ24" s="83"/>
      <c r="BU24" s="3"/>
      <c r="BV24" s="3"/>
      <c r="BW24" s="3"/>
      <c r="BX24" s="83"/>
    </row>
    <row r="25" spans="1:81">
      <c r="A25" s="152"/>
      <c r="E25" s="1"/>
      <c r="F25" s="1"/>
      <c r="Q25" s="3"/>
      <c r="R25" s="3"/>
      <c r="S25" s="3"/>
      <c r="T25" s="83"/>
      <c r="X25" s="3"/>
      <c r="Y25" s="3"/>
      <c r="Z25" s="3"/>
      <c r="AA25" s="83"/>
      <c r="AE25" s="3"/>
      <c r="AF25" s="3"/>
      <c r="AG25" s="3"/>
      <c r="AH25" s="3"/>
      <c r="AS25" s="3"/>
      <c r="AT25" s="3"/>
      <c r="AU25" s="3"/>
      <c r="AV25" s="83"/>
      <c r="AZ25" s="3"/>
      <c r="BA25" s="3"/>
      <c r="BB25" s="3"/>
      <c r="BC25" s="3"/>
      <c r="BJ25" s="83"/>
      <c r="BU25" s="3"/>
      <c r="BV25" s="3"/>
      <c r="BW25" s="3"/>
      <c r="BX25" s="83"/>
    </row>
    <row r="26" spans="1:81" ht="38.25">
      <c r="A26" s="152"/>
      <c r="D26" s="2" t="s">
        <v>319</v>
      </c>
      <c r="E26" s="1"/>
      <c r="F26" s="1"/>
      <c r="Q26" s="3"/>
      <c r="R26" s="3"/>
      <c r="S26" s="3"/>
      <c r="T26" s="83"/>
      <c r="X26" s="3"/>
      <c r="Y26" s="3"/>
      <c r="Z26" s="3"/>
      <c r="AA26" s="83"/>
      <c r="AE26" s="3"/>
      <c r="AF26" s="3"/>
      <c r="AG26" s="3"/>
      <c r="AH26" s="3"/>
      <c r="AL26" s="3"/>
      <c r="AM26" s="3"/>
      <c r="AN26" s="3"/>
      <c r="AO26" s="3"/>
      <c r="AP26" s="88"/>
      <c r="AQ26" s="95"/>
      <c r="AS26" s="3"/>
      <c r="AT26" s="3"/>
      <c r="AU26" s="3"/>
      <c r="AV26" s="83"/>
      <c r="AZ26" s="3"/>
      <c r="BA26" s="3"/>
      <c r="BB26" s="3"/>
      <c r="BC26" s="3"/>
      <c r="BJ26" s="83"/>
      <c r="BU26" s="3"/>
      <c r="BV26" s="3"/>
      <c r="BW26" s="3"/>
      <c r="BX26" s="83"/>
    </row>
    <row r="27" spans="1:81">
      <c r="A27" s="152"/>
      <c r="E27" s="1"/>
      <c r="F27" s="1"/>
      <c r="Q27" s="3"/>
      <c r="R27" s="3"/>
      <c r="S27" s="3"/>
      <c r="T27" s="83"/>
      <c r="X27" s="3"/>
      <c r="Y27" s="3"/>
      <c r="Z27" s="3"/>
      <c r="AA27" s="83"/>
      <c r="AE27" s="3"/>
      <c r="AF27" s="3"/>
      <c r="AG27" s="3"/>
      <c r="AH27" s="3"/>
      <c r="AS27" s="3"/>
      <c r="AT27" s="3"/>
      <c r="AU27" s="3"/>
      <c r="AV27" s="83"/>
      <c r="AZ27" s="3"/>
      <c r="BA27" s="3"/>
      <c r="BB27" s="3"/>
      <c r="BC27" s="3"/>
      <c r="BJ27" s="83"/>
      <c r="BU27" s="3"/>
      <c r="BV27" s="3"/>
      <c r="BW27" s="3"/>
      <c r="BX27" s="83"/>
    </row>
    <row r="28" spans="1:81">
      <c r="A28" s="152"/>
      <c r="E28" s="1"/>
      <c r="F28" s="1"/>
      <c r="Q28" s="3"/>
      <c r="R28" s="3"/>
      <c r="S28" s="3"/>
      <c r="T28" s="83"/>
      <c r="X28" s="3"/>
      <c r="Y28" s="3"/>
      <c r="Z28" s="3"/>
      <c r="AA28" s="83"/>
      <c r="AE28" s="3"/>
      <c r="AF28" s="3"/>
      <c r="AG28" s="3"/>
      <c r="AH28" s="3"/>
      <c r="AS28" s="3"/>
      <c r="AT28" s="3"/>
      <c r="AU28" s="3"/>
      <c r="AV28" s="83"/>
      <c r="AZ28" s="3"/>
      <c r="BA28" s="3"/>
      <c r="BB28" s="3"/>
      <c r="BC28" s="3"/>
      <c r="BJ28" s="83"/>
      <c r="BU28" s="3"/>
      <c r="BV28" s="3"/>
      <c r="BW28" s="3"/>
      <c r="BX28" s="83"/>
    </row>
    <row r="29" spans="1:81">
      <c r="A29" s="152"/>
      <c r="E29" s="1"/>
      <c r="F29" s="1"/>
      <c r="Q29" s="3"/>
      <c r="R29" s="3"/>
      <c r="S29" s="3"/>
      <c r="T29" s="83"/>
      <c r="X29" s="3"/>
      <c r="Y29" s="3"/>
      <c r="Z29" s="3"/>
      <c r="AA29" s="83"/>
      <c r="AE29" s="3"/>
      <c r="AF29" s="3"/>
      <c r="AG29" s="3"/>
      <c r="AH29" s="3"/>
      <c r="AS29" s="3"/>
      <c r="AT29" s="3"/>
      <c r="AU29" s="3"/>
      <c r="AV29" s="83"/>
      <c r="AZ29" s="3"/>
      <c r="BA29" s="3"/>
      <c r="BB29" s="3"/>
      <c r="BC29" s="3"/>
      <c r="BJ29" s="83"/>
      <c r="BU29" s="3"/>
      <c r="BV29" s="3"/>
      <c r="BW29" s="3"/>
      <c r="BX29" s="83"/>
    </row>
    <row r="30" spans="1:81">
      <c r="A30" s="152"/>
      <c r="E30" s="1"/>
      <c r="F30" s="1"/>
      <c r="Q30" s="3"/>
      <c r="R30" s="3"/>
      <c r="S30" s="3"/>
      <c r="T30" s="83"/>
      <c r="X30" s="3"/>
      <c r="Y30" s="3"/>
      <c r="Z30" s="3"/>
      <c r="AA30" s="83"/>
      <c r="AE30" s="3"/>
      <c r="AF30" s="3"/>
      <c r="AG30" s="3"/>
      <c r="AH30" s="3"/>
      <c r="AS30" s="3"/>
      <c r="AT30" s="3"/>
      <c r="AU30" s="3"/>
      <c r="AV30" s="83"/>
      <c r="AZ30" s="3"/>
      <c r="BA30" s="3"/>
      <c r="BB30" s="3"/>
      <c r="BC30" s="3"/>
      <c r="BJ30" s="83"/>
      <c r="BU30" s="3"/>
      <c r="BV30" s="3"/>
      <c r="BW30" s="3"/>
      <c r="BX30" s="83"/>
    </row>
    <row r="31" spans="1:81">
      <c r="A31" s="152"/>
      <c r="E31" s="1"/>
      <c r="F31" s="1"/>
      <c r="Q31" s="3"/>
      <c r="R31" s="3"/>
      <c r="S31" s="3"/>
      <c r="T31" s="83"/>
      <c r="X31" s="3"/>
      <c r="Y31" s="3"/>
      <c r="Z31" s="3"/>
      <c r="AA31" s="83"/>
      <c r="AE31" s="3"/>
      <c r="AF31" s="3"/>
      <c r="AG31" s="3"/>
      <c r="AH31" s="3"/>
      <c r="AS31" s="3"/>
      <c r="AT31" s="3"/>
      <c r="AU31" s="3"/>
      <c r="AV31" s="83"/>
      <c r="AZ31" s="3"/>
      <c r="BA31" s="3"/>
      <c r="BB31" s="3"/>
      <c r="BC31" s="3"/>
      <c r="BJ31" s="83"/>
      <c r="BU31" s="3"/>
      <c r="BV31" s="3"/>
      <c r="BW31" s="3"/>
      <c r="BX31" s="83"/>
    </row>
    <row r="32" spans="1:81">
      <c r="A32" s="152"/>
      <c r="E32" s="1"/>
      <c r="F32" s="1"/>
      <c r="Q32" s="3"/>
      <c r="R32" s="3"/>
      <c r="S32" s="3"/>
      <c r="T32" s="83"/>
      <c r="X32" s="3"/>
      <c r="Y32" s="3"/>
      <c r="Z32" s="3"/>
      <c r="AA32" s="83"/>
      <c r="AE32" s="3"/>
      <c r="AF32" s="3"/>
      <c r="AG32" s="3"/>
      <c r="AH32" s="3"/>
      <c r="AS32" s="3"/>
      <c r="AT32" s="3"/>
      <c r="AU32" s="3"/>
      <c r="AV32" s="83"/>
      <c r="AZ32" s="3"/>
      <c r="BA32" s="3"/>
      <c r="BB32" s="3"/>
      <c r="BC32" s="3"/>
      <c r="BJ32" s="83"/>
      <c r="BU32" s="3"/>
      <c r="BV32" s="3"/>
      <c r="BW32" s="3"/>
      <c r="BX32" s="83"/>
    </row>
    <row r="33" spans="1:76">
      <c r="A33" s="152"/>
      <c r="E33" s="1"/>
      <c r="F33" s="1"/>
      <c r="Q33" s="3"/>
      <c r="R33" s="3"/>
      <c r="S33" s="3"/>
      <c r="T33" s="83"/>
      <c r="X33" s="3"/>
      <c r="Y33" s="3"/>
      <c r="Z33" s="3"/>
      <c r="AA33" s="83"/>
      <c r="AE33" s="3"/>
      <c r="AF33" s="3"/>
      <c r="AG33" s="3"/>
      <c r="AH33" s="3"/>
      <c r="AS33" s="3"/>
      <c r="AT33" s="3"/>
      <c r="AU33" s="3"/>
      <c r="AV33" s="83"/>
      <c r="AZ33" s="3"/>
      <c r="BA33" s="3"/>
      <c r="BB33" s="3"/>
      <c r="BC33" s="3"/>
      <c r="BJ33" s="83"/>
      <c r="BU33" s="3"/>
      <c r="BV33" s="3"/>
      <c r="BW33" s="3"/>
      <c r="BX33" s="83"/>
    </row>
    <row r="34" spans="1:76">
      <c r="A34" s="152"/>
      <c r="E34" s="1"/>
      <c r="F34" s="1"/>
      <c r="Q34" s="3"/>
      <c r="R34" s="3"/>
      <c r="S34" s="3"/>
      <c r="T34" s="83"/>
      <c r="X34" s="3"/>
      <c r="Y34" s="3"/>
      <c r="Z34" s="3"/>
      <c r="AA34" s="83"/>
      <c r="AE34" s="3"/>
      <c r="AF34" s="3"/>
      <c r="AG34" s="3"/>
      <c r="AH34" s="3"/>
      <c r="AS34" s="3"/>
      <c r="AT34" s="3"/>
      <c r="AU34" s="3"/>
      <c r="AV34" s="83"/>
      <c r="AZ34" s="3"/>
      <c r="BA34" s="3"/>
      <c r="BB34" s="3"/>
      <c r="BC34" s="3"/>
      <c r="BJ34" s="83"/>
      <c r="BU34" s="3"/>
      <c r="BV34" s="3"/>
      <c r="BW34" s="3"/>
      <c r="BX34" s="83"/>
    </row>
    <row r="35" spans="1:76">
      <c r="A35" s="152"/>
      <c r="E35" s="1"/>
      <c r="F35" s="1"/>
      <c r="Q35" s="3"/>
      <c r="R35" s="3"/>
      <c r="S35" s="3"/>
      <c r="T35" s="83"/>
      <c r="X35" s="3"/>
      <c r="Y35" s="3"/>
      <c r="Z35" s="3"/>
      <c r="AA35" s="83"/>
      <c r="AE35" s="3"/>
      <c r="AF35" s="3"/>
      <c r="AG35" s="3"/>
      <c r="AH35" s="3"/>
      <c r="AS35" s="3"/>
      <c r="AT35" s="3"/>
      <c r="AU35" s="3"/>
      <c r="AV35" s="83"/>
      <c r="AZ35" s="3"/>
      <c r="BA35" s="3"/>
      <c r="BB35" s="3"/>
      <c r="BC35" s="3"/>
      <c r="BJ35" s="83"/>
      <c r="BU35" s="3"/>
      <c r="BV35" s="3"/>
      <c r="BW35" s="3"/>
      <c r="BX35" s="83"/>
    </row>
    <row r="36" spans="1:76">
      <c r="A36" s="152"/>
      <c r="E36" s="1"/>
      <c r="F36" s="1"/>
      <c r="Q36" s="3"/>
      <c r="R36" s="3"/>
      <c r="S36" s="3"/>
      <c r="T36" s="83"/>
      <c r="X36" s="3"/>
      <c r="Y36" s="3"/>
      <c r="Z36" s="3"/>
      <c r="AA36" s="83"/>
      <c r="AE36" s="3"/>
      <c r="AF36" s="3"/>
      <c r="AG36" s="3"/>
      <c r="AH36" s="3"/>
      <c r="AS36" s="3"/>
      <c r="AT36" s="3"/>
      <c r="AU36" s="3"/>
      <c r="AV36" s="83"/>
      <c r="AZ36" s="3"/>
      <c r="BA36" s="3"/>
      <c r="BB36" s="3"/>
      <c r="BC36" s="3"/>
      <c r="BJ36" s="83"/>
      <c r="BU36" s="3"/>
      <c r="BV36" s="3"/>
      <c r="BW36" s="3"/>
      <c r="BX36" s="83"/>
    </row>
    <row r="37" spans="1:76">
      <c r="A37" s="152"/>
      <c r="E37" s="1"/>
      <c r="F37" s="1"/>
      <c r="Q37" s="3"/>
      <c r="R37" s="3"/>
      <c r="S37" s="3"/>
      <c r="T37" s="83"/>
      <c r="X37" s="3"/>
      <c r="Y37" s="3"/>
      <c r="Z37" s="3"/>
      <c r="AA37" s="83"/>
      <c r="AE37" s="3"/>
      <c r="AF37" s="3"/>
      <c r="AG37" s="3"/>
      <c r="AH37" s="3"/>
      <c r="AS37" s="3"/>
      <c r="AT37" s="3"/>
      <c r="AU37" s="3"/>
      <c r="AV37" s="83"/>
      <c r="AZ37" s="3"/>
      <c r="BA37" s="3"/>
      <c r="BB37" s="3"/>
      <c r="BC37" s="3"/>
      <c r="BJ37" s="83"/>
      <c r="BU37" s="3"/>
      <c r="BV37" s="3"/>
      <c r="BW37" s="3"/>
      <c r="BX37" s="83"/>
    </row>
    <row r="38" spans="1:76">
      <c r="A38" s="152"/>
      <c r="E38" s="1"/>
      <c r="F38" s="1"/>
      <c r="Q38" s="3"/>
      <c r="R38" s="3"/>
      <c r="S38" s="3"/>
      <c r="T38" s="83"/>
      <c r="X38" s="3"/>
      <c r="Y38" s="3"/>
      <c r="Z38" s="3"/>
      <c r="AA38" s="83"/>
      <c r="AE38" s="3"/>
      <c r="AF38" s="3"/>
      <c r="AG38" s="3"/>
      <c r="AH38" s="3"/>
      <c r="AS38" s="3"/>
      <c r="AT38" s="3"/>
      <c r="AU38" s="3"/>
      <c r="AV38" s="83"/>
      <c r="AZ38" s="3"/>
      <c r="BA38" s="3"/>
      <c r="BB38" s="3"/>
      <c r="BC38" s="3"/>
      <c r="BJ38" s="83"/>
      <c r="BU38" s="3"/>
      <c r="BV38" s="3"/>
      <c r="BW38" s="3"/>
      <c r="BX38" s="83"/>
    </row>
    <row r="39" spans="1:76">
      <c r="A39" s="152"/>
      <c r="E39" s="1"/>
      <c r="F39" s="1"/>
      <c r="Q39" s="3"/>
      <c r="R39" s="3"/>
      <c r="S39" s="3"/>
      <c r="T39" s="83"/>
      <c r="X39" s="3"/>
      <c r="Y39" s="3"/>
      <c r="Z39" s="3"/>
      <c r="AA39" s="83"/>
      <c r="AE39" s="3"/>
      <c r="AF39" s="3"/>
      <c r="AG39" s="3"/>
      <c r="AH39" s="3"/>
      <c r="AS39" s="3"/>
      <c r="AT39" s="3"/>
      <c r="AU39" s="3"/>
      <c r="AV39" s="83"/>
      <c r="AZ39" s="3"/>
      <c r="BA39" s="3"/>
      <c r="BB39" s="3"/>
      <c r="BC39" s="3"/>
      <c r="BJ39" s="83"/>
      <c r="BU39" s="3"/>
      <c r="BV39" s="3"/>
      <c r="BW39" s="3"/>
      <c r="BX39" s="83"/>
    </row>
    <row r="40" spans="1:76">
      <c r="A40" s="152"/>
      <c r="E40" s="1"/>
      <c r="F40" s="1"/>
      <c r="Q40" s="3"/>
      <c r="R40" s="3"/>
      <c r="S40" s="3"/>
      <c r="T40" s="83"/>
      <c r="X40" s="3"/>
      <c r="Y40" s="3"/>
      <c r="Z40" s="3"/>
      <c r="AA40" s="83"/>
      <c r="AE40" s="3"/>
      <c r="AF40" s="3"/>
      <c r="AG40" s="3"/>
      <c r="AH40" s="3"/>
      <c r="AS40" s="3"/>
      <c r="AT40" s="3"/>
      <c r="AU40" s="3"/>
      <c r="AV40" s="83"/>
      <c r="AZ40" s="3"/>
      <c r="BA40" s="3"/>
      <c r="BB40" s="3"/>
      <c r="BC40" s="3"/>
      <c r="BJ40" s="83"/>
      <c r="BU40" s="3"/>
      <c r="BV40" s="3"/>
      <c r="BW40" s="3"/>
      <c r="BX40" s="83"/>
    </row>
    <row r="41" spans="1:76">
      <c r="A41" s="152"/>
      <c r="E41" s="1"/>
      <c r="F41" s="1"/>
      <c r="Q41" s="3"/>
      <c r="R41" s="3"/>
      <c r="S41" s="3"/>
      <c r="T41" s="83"/>
      <c r="X41" s="3"/>
      <c r="Y41" s="3"/>
      <c r="Z41" s="3"/>
      <c r="AA41" s="83"/>
      <c r="AE41" s="3"/>
      <c r="AF41" s="3"/>
      <c r="AG41" s="3"/>
      <c r="AH41" s="3"/>
      <c r="AS41" s="3"/>
      <c r="AT41" s="3"/>
      <c r="AU41" s="3"/>
      <c r="AV41" s="83"/>
      <c r="AZ41" s="3"/>
      <c r="BA41" s="3"/>
      <c r="BB41" s="3"/>
      <c r="BC41" s="3"/>
      <c r="BJ41" s="83"/>
      <c r="BU41" s="3"/>
      <c r="BV41" s="3"/>
      <c r="BW41" s="3"/>
      <c r="BX41" s="83"/>
    </row>
    <row r="42" spans="1:76">
      <c r="A42" s="152"/>
      <c r="E42" s="1"/>
      <c r="F42" s="1"/>
      <c r="Q42" s="3"/>
      <c r="R42" s="3"/>
      <c r="S42" s="3"/>
      <c r="T42" s="83"/>
      <c r="X42" s="3"/>
      <c r="Y42" s="3"/>
      <c r="Z42" s="3"/>
      <c r="AA42" s="83"/>
      <c r="AE42" s="3"/>
      <c r="AF42" s="3"/>
      <c r="AG42" s="3"/>
      <c r="AH42" s="3"/>
      <c r="AS42" s="3"/>
      <c r="AT42" s="3"/>
      <c r="AU42" s="3"/>
      <c r="AV42" s="83"/>
      <c r="AZ42" s="3"/>
      <c r="BA42" s="3"/>
      <c r="BB42" s="3"/>
      <c r="BC42" s="3"/>
      <c r="BJ42" s="83"/>
      <c r="BU42" s="3"/>
      <c r="BV42" s="3"/>
      <c r="BW42" s="3"/>
      <c r="BX42" s="83"/>
    </row>
    <row r="43" spans="1:76">
      <c r="A43" s="152"/>
      <c r="E43" s="1"/>
      <c r="F43" s="1"/>
      <c r="Q43" s="3"/>
      <c r="R43" s="3"/>
      <c r="S43" s="3"/>
      <c r="T43" s="83"/>
      <c r="X43" s="3"/>
      <c r="Y43" s="3"/>
      <c r="Z43" s="3"/>
      <c r="AA43" s="83"/>
      <c r="AE43" s="3"/>
      <c r="AF43" s="3"/>
      <c r="AG43" s="3"/>
      <c r="AH43" s="3"/>
      <c r="AS43" s="3"/>
      <c r="AT43" s="3"/>
      <c r="AU43" s="3"/>
      <c r="AV43" s="83"/>
      <c r="AZ43" s="3"/>
      <c r="BA43" s="3"/>
      <c r="BB43" s="3"/>
      <c r="BC43" s="3"/>
      <c r="BJ43" s="83"/>
      <c r="BU43" s="3"/>
      <c r="BV43" s="3"/>
      <c r="BW43" s="3"/>
      <c r="BX43" s="83"/>
    </row>
    <row r="44" spans="1:76">
      <c r="A44" s="152"/>
      <c r="E44" s="1"/>
      <c r="F44" s="1"/>
      <c r="Q44" s="3"/>
      <c r="R44" s="3"/>
      <c r="S44" s="3"/>
      <c r="T44" s="83"/>
      <c r="X44" s="3"/>
      <c r="Y44" s="3"/>
      <c r="Z44" s="3"/>
      <c r="AA44" s="83"/>
      <c r="AE44" s="3"/>
      <c r="AF44" s="3"/>
      <c r="AG44" s="3"/>
      <c r="AH44" s="3"/>
      <c r="AS44" s="3"/>
      <c r="AT44" s="3"/>
      <c r="AU44" s="3"/>
      <c r="AV44" s="83"/>
      <c r="AZ44" s="3"/>
      <c r="BA44" s="3"/>
      <c r="BB44" s="3"/>
      <c r="BC44" s="3"/>
      <c r="BJ44" s="83"/>
      <c r="BU44" s="3"/>
      <c r="BV44" s="3"/>
      <c r="BW44" s="3"/>
      <c r="BX44" s="83"/>
    </row>
    <row r="45" spans="1:76">
      <c r="A45" s="152"/>
      <c r="E45" s="1"/>
      <c r="F45" s="1"/>
      <c r="Q45" s="3"/>
      <c r="R45" s="3"/>
      <c r="S45" s="3"/>
      <c r="T45" s="83"/>
      <c r="X45" s="3"/>
      <c r="Y45" s="3"/>
      <c r="Z45" s="3"/>
      <c r="AA45" s="83"/>
      <c r="AE45" s="3"/>
      <c r="AF45" s="3"/>
      <c r="AG45" s="3"/>
      <c r="AH45" s="3"/>
      <c r="AS45" s="3"/>
      <c r="AT45" s="3"/>
      <c r="AU45" s="3"/>
      <c r="AV45" s="83"/>
      <c r="AZ45" s="3"/>
      <c r="BA45" s="3"/>
      <c r="BB45" s="3"/>
      <c r="BC45" s="3"/>
      <c r="BJ45" s="83"/>
      <c r="BU45" s="3"/>
      <c r="BV45" s="3"/>
      <c r="BW45" s="3"/>
      <c r="BX45" s="83"/>
    </row>
    <row r="46" spans="1:76">
      <c r="A46" s="152"/>
      <c r="E46" s="1"/>
      <c r="F46" s="1"/>
      <c r="Q46" s="3"/>
      <c r="R46" s="3"/>
      <c r="S46" s="3"/>
      <c r="T46" s="83"/>
      <c r="X46" s="3"/>
      <c r="Y46" s="3"/>
      <c r="Z46" s="3"/>
      <c r="AA46" s="83"/>
      <c r="AE46" s="3"/>
      <c r="AF46" s="3"/>
      <c r="AG46" s="3"/>
      <c r="AH46" s="3"/>
      <c r="AS46" s="3"/>
      <c r="AT46" s="3"/>
      <c r="AU46" s="3"/>
      <c r="AV46" s="83"/>
      <c r="AZ46" s="3"/>
      <c r="BA46" s="3"/>
      <c r="BB46" s="3"/>
      <c r="BC46" s="3"/>
      <c r="BJ46" s="83"/>
      <c r="BU46" s="3"/>
      <c r="BV46" s="3"/>
      <c r="BW46" s="3"/>
      <c r="BX46" s="83"/>
    </row>
    <row r="47" spans="1:76">
      <c r="A47" s="152"/>
      <c r="E47" s="1"/>
      <c r="F47" s="1"/>
      <c r="Q47" s="3"/>
      <c r="R47" s="3"/>
      <c r="S47" s="3"/>
      <c r="T47" s="83"/>
      <c r="X47" s="3"/>
      <c r="Y47" s="3"/>
      <c r="Z47" s="3"/>
      <c r="AA47" s="83"/>
      <c r="AE47" s="3"/>
      <c r="AF47" s="3"/>
      <c r="AG47" s="3"/>
      <c r="AH47" s="3"/>
      <c r="AS47" s="3"/>
      <c r="AT47" s="3"/>
      <c r="AU47" s="3"/>
      <c r="AV47" s="83"/>
      <c r="AZ47" s="3"/>
      <c r="BA47" s="3"/>
      <c r="BB47" s="3"/>
      <c r="BC47" s="3"/>
      <c r="BJ47" s="83"/>
      <c r="BU47" s="3"/>
      <c r="BV47" s="3"/>
      <c r="BW47" s="3"/>
      <c r="BX47" s="83"/>
    </row>
    <row r="48" spans="1:76">
      <c r="A48" s="152"/>
      <c r="E48" s="1"/>
      <c r="F48" s="1"/>
      <c r="Q48" s="3"/>
      <c r="R48" s="3"/>
      <c r="S48" s="3"/>
      <c r="T48" s="83"/>
      <c r="X48" s="3"/>
      <c r="Y48" s="3"/>
      <c r="Z48" s="3"/>
      <c r="AA48" s="83"/>
      <c r="AE48" s="3"/>
      <c r="AF48" s="3"/>
      <c r="AG48" s="3"/>
      <c r="AH48" s="3"/>
      <c r="AS48" s="3"/>
      <c r="AT48" s="3"/>
      <c r="AU48" s="3"/>
      <c r="AV48" s="83"/>
      <c r="AZ48" s="3"/>
      <c r="BA48" s="3"/>
      <c r="BB48" s="3"/>
      <c r="BC48" s="3"/>
      <c r="BJ48" s="83"/>
      <c r="BU48" s="3"/>
      <c r="BV48" s="3"/>
      <c r="BW48" s="3"/>
      <c r="BX48" s="83"/>
    </row>
    <row r="49" spans="1:76">
      <c r="A49" s="152"/>
      <c r="E49" s="1"/>
      <c r="F49" s="1"/>
      <c r="Q49" s="3"/>
      <c r="R49" s="3"/>
      <c r="S49" s="3"/>
      <c r="T49" s="83"/>
      <c r="X49" s="3"/>
      <c r="Y49" s="3"/>
      <c r="Z49" s="3"/>
      <c r="AA49" s="83"/>
      <c r="AE49" s="3"/>
      <c r="AF49" s="3"/>
      <c r="AG49" s="3"/>
      <c r="AH49" s="3"/>
      <c r="AS49" s="3"/>
      <c r="AT49" s="3"/>
      <c r="AU49" s="3"/>
      <c r="AV49" s="83"/>
      <c r="AZ49" s="3"/>
      <c r="BA49" s="3"/>
      <c r="BB49" s="3"/>
      <c r="BC49" s="3"/>
      <c r="BJ49" s="83"/>
      <c r="BU49" s="3"/>
      <c r="BV49" s="3"/>
      <c r="BW49" s="3"/>
      <c r="BX49" s="83"/>
    </row>
    <row r="50" spans="1:76">
      <c r="A50" s="152"/>
      <c r="E50" s="1"/>
      <c r="F50" s="1"/>
      <c r="Q50" s="3"/>
      <c r="R50" s="3"/>
      <c r="S50" s="3"/>
      <c r="T50" s="83"/>
      <c r="X50" s="3"/>
      <c r="Y50" s="3"/>
      <c r="Z50" s="3"/>
      <c r="AA50" s="83"/>
      <c r="AE50" s="3"/>
      <c r="AF50" s="3"/>
      <c r="AG50" s="3"/>
      <c r="AH50" s="3"/>
      <c r="AS50" s="3"/>
      <c r="AT50" s="3"/>
      <c r="AU50" s="3"/>
      <c r="AV50" s="83"/>
      <c r="AZ50" s="3"/>
      <c r="BA50" s="3"/>
      <c r="BB50" s="3"/>
      <c r="BC50" s="3"/>
      <c r="BJ50" s="83"/>
      <c r="BU50" s="3"/>
      <c r="BV50" s="3"/>
      <c r="BW50" s="3"/>
      <c r="BX50" s="83"/>
    </row>
    <row r="51" spans="1:76">
      <c r="A51" s="152"/>
      <c r="E51" s="1"/>
      <c r="F51" s="1"/>
      <c r="Q51" s="3"/>
      <c r="R51" s="3"/>
      <c r="S51" s="3"/>
      <c r="T51" s="83"/>
      <c r="X51" s="3"/>
      <c r="Y51" s="3"/>
      <c r="Z51" s="3"/>
      <c r="AA51" s="83"/>
      <c r="AE51" s="3"/>
      <c r="AF51" s="3"/>
      <c r="AG51" s="3"/>
      <c r="AH51" s="3"/>
      <c r="AS51" s="3"/>
      <c r="AT51" s="3"/>
      <c r="AU51" s="3"/>
      <c r="AV51" s="83"/>
      <c r="AZ51" s="3"/>
      <c r="BA51" s="3"/>
      <c r="BB51" s="3"/>
      <c r="BC51" s="3"/>
      <c r="BJ51" s="83"/>
      <c r="BU51" s="3"/>
      <c r="BV51" s="3"/>
      <c r="BW51" s="3"/>
      <c r="BX51" s="83"/>
    </row>
    <row r="52" spans="1:76">
      <c r="A52" s="152"/>
      <c r="E52" s="1"/>
      <c r="F52" s="1"/>
      <c r="Q52" s="3"/>
      <c r="R52" s="3"/>
      <c r="S52" s="3"/>
      <c r="T52" s="83"/>
      <c r="X52" s="3"/>
      <c r="Y52" s="3"/>
      <c r="Z52" s="3"/>
      <c r="AA52" s="83"/>
      <c r="AE52" s="3"/>
      <c r="AF52" s="3"/>
      <c r="AG52" s="3"/>
      <c r="AH52" s="3"/>
      <c r="AS52" s="3"/>
      <c r="AT52" s="3"/>
      <c r="AU52" s="3"/>
      <c r="AV52" s="83"/>
      <c r="AZ52" s="3"/>
      <c r="BA52" s="3"/>
      <c r="BB52" s="3"/>
      <c r="BC52" s="3"/>
      <c r="BJ52" s="83"/>
      <c r="BU52" s="3"/>
      <c r="BV52" s="3"/>
      <c r="BW52" s="3"/>
      <c r="BX52" s="83"/>
    </row>
    <row r="53" spans="1:76">
      <c r="A53" s="152"/>
      <c r="E53" s="1"/>
      <c r="F53" s="1"/>
      <c r="Q53" s="3"/>
      <c r="R53" s="3"/>
      <c r="S53" s="3"/>
      <c r="T53" s="83"/>
      <c r="X53" s="3"/>
      <c r="Y53" s="3"/>
      <c r="Z53" s="3"/>
      <c r="AA53" s="83"/>
      <c r="AE53" s="3"/>
      <c r="AF53" s="3"/>
      <c r="AG53" s="3"/>
      <c r="AH53" s="3"/>
      <c r="AS53" s="3"/>
      <c r="AT53" s="3"/>
      <c r="AU53" s="3"/>
      <c r="AV53" s="83"/>
      <c r="AZ53" s="3"/>
      <c r="BA53" s="3"/>
      <c r="BB53" s="3"/>
      <c r="BC53" s="3"/>
      <c r="BJ53" s="83"/>
      <c r="BU53" s="3"/>
      <c r="BV53" s="3"/>
      <c r="BW53" s="3"/>
      <c r="BX53" s="83"/>
    </row>
    <row r="54" spans="1:76">
      <c r="A54" s="152"/>
      <c r="E54" s="1"/>
      <c r="F54" s="1"/>
      <c r="Q54" s="3"/>
      <c r="R54" s="3"/>
      <c r="S54" s="3"/>
      <c r="T54" s="83"/>
      <c r="X54" s="3"/>
      <c r="Y54" s="3"/>
      <c r="Z54" s="3"/>
      <c r="AA54" s="83"/>
      <c r="AE54" s="3"/>
      <c r="AF54" s="3"/>
      <c r="AG54" s="3"/>
      <c r="AH54" s="3"/>
      <c r="AS54" s="3"/>
      <c r="AT54" s="3"/>
      <c r="AU54" s="3"/>
      <c r="AV54" s="83"/>
      <c r="AZ54" s="3"/>
      <c r="BA54" s="3"/>
      <c r="BB54" s="3"/>
      <c r="BC54" s="3"/>
      <c r="BJ54" s="83"/>
      <c r="BU54" s="3"/>
      <c r="BV54" s="3"/>
      <c r="BW54" s="3"/>
      <c r="BX54" s="83"/>
    </row>
    <row r="55" spans="1:76">
      <c r="A55" s="152"/>
      <c r="E55" s="1"/>
      <c r="F55" s="1"/>
      <c r="Q55" s="3"/>
      <c r="R55" s="3"/>
      <c r="S55" s="3"/>
      <c r="T55" s="83"/>
      <c r="X55" s="3"/>
      <c r="Y55" s="3"/>
      <c r="Z55" s="3"/>
      <c r="AA55" s="83"/>
      <c r="AE55" s="3"/>
      <c r="AF55" s="3"/>
      <c r="AG55" s="3"/>
      <c r="AH55" s="3"/>
      <c r="AS55" s="3"/>
      <c r="AT55" s="3"/>
      <c r="AU55" s="3"/>
      <c r="AV55" s="83"/>
      <c r="AZ55" s="3"/>
      <c r="BA55" s="3"/>
      <c r="BB55" s="3"/>
      <c r="BC55" s="3"/>
      <c r="BJ55" s="83"/>
      <c r="BU55" s="3"/>
      <c r="BV55" s="3"/>
      <c r="BW55" s="3"/>
      <c r="BX55" s="83"/>
    </row>
    <row r="56" spans="1:76">
      <c r="A56" s="152"/>
      <c r="E56" s="1"/>
      <c r="F56" s="1"/>
      <c r="Q56" s="3"/>
      <c r="R56" s="3"/>
      <c r="S56" s="3"/>
      <c r="T56" s="83"/>
      <c r="X56" s="3"/>
      <c r="Y56" s="3"/>
      <c r="Z56" s="3"/>
      <c r="AA56" s="83"/>
      <c r="AE56" s="3"/>
      <c r="AF56" s="3"/>
      <c r="AG56" s="3"/>
      <c r="AH56" s="3"/>
      <c r="AS56" s="3"/>
      <c r="AT56" s="3"/>
      <c r="AU56" s="3"/>
      <c r="AV56" s="83"/>
      <c r="AZ56" s="3"/>
      <c r="BA56" s="3"/>
      <c r="BB56" s="3"/>
      <c r="BC56" s="3"/>
      <c r="BJ56" s="83"/>
      <c r="BU56" s="3"/>
      <c r="BV56" s="3"/>
      <c r="BW56" s="3"/>
      <c r="BX56" s="83"/>
    </row>
    <row r="57" spans="1:76">
      <c r="A57" s="152"/>
      <c r="E57" s="1"/>
      <c r="F57" s="1"/>
      <c r="Q57" s="3"/>
      <c r="R57" s="3"/>
      <c r="S57" s="3"/>
      <c r="T57" s="83"/>
      <c r="X57" s="3"/>
      <c r="Y57" s="3"/>
      <c r="Z57" s="3"/>
      <c r="AA57" s="83"/>
      <c r="AE57" s="3"/>
      <c r="AF57" s="3"/>
      <c r="AG57" s="3"/>
      <c r="AH57" s="3"/>
      <c r="AS57" s="3"/>
      <c r="AT57" s="3"/>
      <c r="AU57" s="3"/>
      <c r="AV57" s="83"/>
      <c r="AZ57" s="3"/>
      <c r="BA57" s="3"/>
      <c r="BB57" s="3"/>
      <c r="BC57" s="3"/>
      <c r="BJ57" s="83"/>
      <c r="BU57" s="3"/>
      <c r="BV57" s="3"/>
      <c r="BW57" s="3"/>
      <c r="BX57" s="83"/>
    </row>
    <row r="58" spans="1:76">
      <c r="A58" s="152"/>
      <c r="E58" s="1"/>
      <c r="F58" s="1"/>
      <c r="Q58" s="3"/>
      <c r="R58" s="3"/>
      <c r="S58" s="3"/>
      <c r="T58" s="83"/>
      <c r="X58" s="3"/>
      <c r="Y58" s="3"/>
      <c r="Z58" s="3"/>
      <c r="AA58" s="83"/>
      <c r="AE58" s="3"/>
      <c r="AF58" s="3"/>
      <c r="AG58" s="3"/>
      <c r="AH58" s="3"/>
      <c r="AS58" s="3"/>
      <c r="AT58" s="3"/>
      <c r="AU58" s="3"/>
      <c r="AV58" s="83"/>
      <c r="AZ58" s="3"/>
      <c r="BA58" s="3"/>
      <c r="BB58" s="3"/>
      <c r="BC58" s="3"/>
      <c r="BJ58" s="83"/>
      <c r="BU58" s="3"/>
      <c r="BV58" s="3"/>
      <c r="BW58" s="3"/>
      <c r="BX58" s="83"/>
    </row>
    <row r="59" spans="1:76">
      <c r="A59" s="152"/>
      <c r="E59" s="1"/>
      <c r="F59" s="1"/>
      <c r="Q59" s="3"/>
      <c r="R59" s="3"/>
      <c r="S59" s="3"/>
      <c r="T59" s="83"/>
      <c r="X59" s="3"/>
      <c r="Y59" s="3"/>
      <c r="Z59" s="3"/>
      <c r="AA59" s="83"/>
      <c r="AE59" s="3"/>
      <c r="AF59" s="3"/>
      <c r="AG59" s="3"/>
      <c r="AH59" s="3"/>
      <c r="AS59" s="3"/>
      <c r="AT59" s="3"/>
      <c r="AU59" s="3"/>
      <c r="AV59" s="83"/>
      <c r="AZ59" s="3"/>
      <c r="BA59" s="3"/>
      <c r="BB59" s="3"/>
      <c r="BC59" s="3"/>
      <c r="BJ59" s="83"/>
      <c r="BU59" s="3"/>
      <c r="BV59" s="3"/>
      <c r="BW59" s="3"/>
      <c r="BX59" s="83"/>
    </row>
    <row r="60" spans="1:76">
      <c r="A60" s="152"/>
      <c r="E60" s="1"/>
      <c r="F60" s="1"/>
      <c r="Q60" s="3"/>
      <c r="R60" s="3"/>
      <c r="S60" s="3"/>
      <c r="T60" s="83"/>
      <c r="X60" s="3"/>
      <c r="Y60" s="3"/>
      <c r="Z60" s="3"/>
      <c r="AA60" s="83"/>
      <c r="AE60" s="3"/>
      <c r="AF60" s="3"/>
      <c r="AG60" s="3"/>
      <c r="AH60" s="3"/>
      <c r="AS60" s="3"/>
      <c r="AT60" s="3"/>
      <c r="AU60" s="3"/>
      <c r="AV60" s="83"/>
      <c r="AZ60" s="3"/>
      <c r="BA60" s="3"/>
      <c r="BB60" s="3"/>
      <c r="BC60" s="3"/>
      <c r="BJ60" s="83"/>
      <c r="BU60" s="3"/>
      <c r="BV60" s="3"/>
      <c r="BW60" s="3"/>
      <c r="BX60" s="83"/>
    </row>
    <row r="61" spans="1:76">
      <c r="A61" s="152"/>
      <c r="E61" s="1"/>
      <c r="F61" s="1"/>
      <c r="Q61" s="3"/>
      <c r="R61" s="3"/>
      <c r="S61" s="3"/>
      <c r="T61" s="83"/>
      <c r="X61" s="3"/>
      <c r="Y61" s="3"/>
      <c r="Z61" s="3"/>
      <c r="AA61" s="83"/>
      <c r="AE61" s="3"/>
      <c r="AF61" s="3"/>
      <c r="AG61" s="3"/>
      <c r="AH61" s="3"/>
      <c r="AS61" s="3"/>
      <c r="AT61" s="3"/>
      <c r="AU61" s="3"/>
      <c r="AV61" s="83"/>
      <c r="AZ61" s="3"/>
      <c r="BA61" s="3"/>
      <c r="BB61" s="3"/>
      <c r="BC61" s="3"/>
      <c r="BJ61" s="83"/>
      <c r="BU61" s="3"/>
      <c r="BV61" s="3"/>
      <c r="BW61" s="3"/>
      <c r="BX61" s="83"/>
    </row>
    <row r="62" spans="1:76">
      <c r="A62" s="152"/>
      <c r="E62" s="1"/>
      <c r="F62" s="1"/>
      <c r="Q62" s="3"/>
      <c r="R62" s="3"/>
      <c r="S62" s="3"/>
      <c r="T62" s="83"/>
      <c r="X62" s="3"/>
      <c r="Y62" s="3"/>
      <c r="Z62" s="3"/>
      <c r="AA62" s="83"/>
      <c r="AE62" s="3"/>
      <c r="AF62" s="3"/>
      <c r="AG62" s="3"/>
      <c r="AH62" s="3"/>
      <c r="AS62" s="3"/>
      <c r="AT62" s="3"/>
      <c r="AU62" s="3"/>
      <c r="AV62" s="83"/>
      <c r="AZ62" s="3"/>
      <c r="BA62" s="3"/>
      <c r="BB62" s="3"/>
      <c r="BC62" s="3"/>
      <c r="BJ62" s="83"/>
      <c r="BU62" s="3"/>
      <c r="BV62" s="3"/>
      <c r="BW62" s="3"/>
      <c r="BX62" s="83"/>
    </row>
    <row r="63" spans="1:76">
      <c r="A63" s="152"/>
      <c r="E63" s="1"/>
      <c r="F63" s="1"/>
      <c r="Q63" s="3"/>
      <c r="R63" s="3"/>
      <c r="S63" s="3"/>
      <c r="T63" s="83"/>
      <c r="X63" s="3"/>
      <c r="Y63" s="3"/>
      <c r="Z63" s="3"/>
      <c r="AA63" s="83"/>
      <c r="AE63" s="3"/>
      <c r="AF63" s="3"/>
      <c r="AG63" s="3"/>
      <c r="AH63" s="3"/>
      <c r="AS63" s="3"/>
      <c r="AT63" s="3"/>
      <c r="AU63" s="3"/>
      <c r="AV63" s="83"/>
      <c r="AZ63" s="3"/>
      <c r="BA63" s="3"/>
      <c r="BB63" s="3"/>
      <c r="BC63" s="3"/>
      <c r="BJ63" s="83"/>
      <c r="BU63" s="3"/>
      <c r="BV63" s="3"/>
      <c r="BW63" s="3"/>
      <c r="BX63" s="83"/>
    </row>
    <row r="64" spans="1:76">
      <c r="A64" s="152"/>
      <c r="E64" s="1"/>
      <c r="F64" s="1"/>
      <c r="Q64" s="3"/>
      <c r="R64" s="3"/>
      <c r="S64" s="3"/>
      <c r="T64" s="83"/>
      <c r="X64" s="3"/>
      <c r="Y64" s="3"/>
      <c r="Z64" s="3"/>
      <c r="AA64" s="83"/>
      <c r="AE64" s="3"/>
      <c r="AF64" s="3"/>
      <c r="AG64" s="3"/>
      <c r="AH64" s="3"/>
      <c r="AS64" s="3"/>
      <c r="AT64" s="3"/>
      <c r="AU64" s="3"/>
      <c r="AV64" s="83"/>
      <c r="AZ64" s="3"/>
      <c r="BA64" s="3"/>
      <c r="BB64" s="3"/>
      <c r="BC64" s="3"/>
      <c r="BJ64" s="83"/>
      <c r="BU64" s="3"/>
      <c r="BV64" s="3"/>
      <c r="BW64" s="3"/>
      <c r="BX64" s="83"/>
    </row>
    <row r="65" spans="1:76">
      <c r="A65" s="152"/>
      <c r="E65" s="1"/>
      <c r="F65" s="1"/>
      <c r="Q65" s="3"/>
      <c r="R65" s="3"/>
      <c r="S65" s="3"/>
      <c r="T65" s="83"/>
      <c r="X65" s="3"/>
      <c r="Y65" s="3"/>
      <c r="Z65" s="3"/>
      <c r="AA65" s="83"/>
      <c r="AE65" s="3"/>
      <c r="AF65" s="3"/>
      <c r="AG65" s="3"/>
      <c r="AH65" s="3"/>
      <c r="AS65" s="3"/>
      <c r="AT65" s="3"/>
      <c r="AU65" s="3"/>
      <c r="AV65" s="83"/>
      <c r="AZ65" s="3"/>
      <c r="BA65" s="3"/>
      <c r="BB65" s="3"/>
      <c r="BC65" s="3"/>
      <c r="BJ65" s="83"/>
      <c r="BU65" s="3"/>
      <c r="BV65" s="3"/>
      <c r="BW65" s="3"/>
      <c r="BX65" s="83"/>
    </row>
    <row r="66" spans="1:76">
      <c r="A66" s="152"/>
      <c r="E66" s="1"/>
      <c r="F66" s="1"/>
      <c r="Q66" s="3"/>
      <c r="R66" s="3"/>
      <c r="S66" s="3"/>
      <c r="T66" s="83"/>
      <c r="X66" s="3"/>
      <c r="Y66" s="3"/>
      <c r="Z66" s="3"/>
      <c r="AA66" s="83"/>
      <c r="AE66" s="3"/>
      <c r="AF66" s="3"/>
      <c r="AG66" s="3"/>
      <c r="AH66" s="3"/>
      <c r="AS66" s="3"/>
      <c r="AT66" s="3"/>
      <c r="AU66" s="3"/>
      <c r="AV66" s="83"/>
      <c r="AZ66" s="3"/>
      <c r="BA66" s="3"/>
      <c r="BB66" s="3"/>
      <c r="BC66" s="3"/>
      <c r="BJ66" s="83"/>
      <c r="BU66" s="3"/>
      <c r="BV66" s="3"/>
      <c r="BW66" s="3"/>
      <c r="BX66" s="83"/>
    </row>
    <row r="67" spans="1:76">
      <c r="A67" s="152"/>
      <c r="E67" s="1"/>
      <c r="F67" s="1"/>
      <c r="Q67" s="3"/>
      <c r="R67" s="3"/>
      <c r="S67" s="3"/>
      <c r="T67" s="83"/>
      <c r="X67" s="3"/>
      <c r="Y67" s="3"/>
      <c r="Z67" s="3"/>
      <c r="AA67" s="83"/>
      <c r="AE67" s="3"/>
      <c r="AF67" s="3"/>
      <c r="AG67" s="3"/>
      <c r="AH67" s="3"/>
      <c r="AS67" s="3"/>
      <c r="AT67" s="3"/>
      <c r="AU67" s="3"/>
      <c r="AV67" s="83"/>
      <c r="AZ67" s="3"/>
      <c r="BA67" s="3"/>
      <c r="BB67" s="3"/>
      <c r="BC67" s="3"/>
      <c r="BJ67" s="83"/>
      <c r="BU67" s="3"/>
      <c r="BV67" s="3"/>
      <c r="BW67" s="3"/>
      <c r="BX67" s="83"/>
    </row>
    <row r="68" spans="1:76">
      <c r="A68" s="152"/>
      <c r="E68" s="1"/>
      <c r="F68" s="1"/>
      <c r="Q68" s="3"/>
      <c r="R68" s="3"/>
      <c r="S68" s="3"/>
      <c r="T68" s="83"/>
      <c r="X68" s="3"/>
      <c r="Y68" s="3"/>
      <c r="Z68" s="3"/>
      <c r="AA68" s="83"/>
      <c r="AE68" s="3"/>
      <c r="AF68" s="3"/>
      <c r="AG68" s="3"/>
      <c r="AH68" s="3"/>
      <c r="AS68" s="3"/>
      <c r="AT68" s="3"/>
      <c r="AU68" s="3"/>
      <c r="AV68" s="83"/>
      <c r="AZ68" s="3"/>
      <c r="BA68" s="3"/>
      <c r="BB68" s="3"/>
      <c r="BC68" s="3"/>
      <c r="BJ68" s="83"/>
      <c r="BU68" s="3"/>
      <c r="BV68" s="3"/>
      <c r="BW68" s="3"/>
      <c r="BX68" s="83"/>
    </row>
    <row r="69" spans="1:76">
      <c r="A69" s="152"/>
      <c r="E69" s="1"/>
      <c r="F69" s="1"/>
      <c r="Q69" s="3"/>
      <c r="R69" s="3"/>
      <c r="S69" s="3"/>
      <c r="T69" s="83"/>
      <c r="X69" s="3"/>
      <c r="Y69" s="3"/>
      <c r="Z69" s="3"/>
      <c r="AA69" s="83"/>
      <c r="AE69" s="3"/>
      <c r="AF69" s="3"/>
      <c r="AG69" s="3"/>
      <c r="AH69" s="3"/>
      <c r="AS69" s="3"/>
      <c r="AT69" s="3"/>
      <c r="AU69" s="3"/>
      <c r="AV69" s="83"/>
      <c r="AZ69" s="3"/>
      <c r="BA69" s="3"/>
      <c r="BB69" s="3"/>
      <c r="BC69" s="3"/>
      <c r="BJ69" s="83"/>
      <c r="BU69" s="3"/>
      <c r="BV69" s="3"/>
      <c r="BW69" s="3"/>
      <c r="BX69" s="83"/>
    </row>
    <row r="70" spans="1:76">
      <c r="A70" s="152"/>
      <c r="E70" s="1"/>
      <c r="F70" s="1"/>
      <c r="Q70" s="3"/>
      <c r="R70" s="3"/>
      <c r="S70" s="3"/>
      <c r="T70" s="83"/>
      <c r="X70" s="3"/>
      <c r="Y70" s="3"/>
      <c r="Z70" s="3"/>
      <c r="AA70" s="83"/>
      <c r="AE70" s="3"/>
      <c r="AF70" s="3"/>
      <c r="AG70" s="3"/>
      <c r="AH70" s="3"/>
      <c r="AS70" s="3"/>
      <c r="AT70" s="3"/>
      <c r="AU70" s="3"/>
      <c r="AV70" s="83"/>
      <c r="AZ70" s="3"/>
      <c r="BA70" s="3"/>
      <c r="BB70" s="3"/>
      <c r="BC70" s="3"/>
      <c r="BJ70" s="83"/>
      <c r="BU70" s="3"/>
      <c r="BV70" s="3"/>
      <c r="BW70" s="3"/>
      <c r="BX70" s="83"/>
    </row>
    <row r="71" spans="1:76">
      <c r="A71" s="152"/>
      <c r="E71" s="1"/>
      <c r="F71" s="1"/>
      <c r="Q71" s="3"/>
      <c r="R71" s="3"/>
      <c r="S71" s="3"/>
      <c r="T71" s="83"/>
      <c r="X71" s="3"/>
      <c r="Y71" s="3"/>
      <c r="Z71" s="3"/>
      <c r="AA71" s="83"/>
      <c r="AE71" s="3"/>
      <c r="AF71" s="3"/>
      <c r="AG71" s="3"/>
      <c r="AH71" s="3"/>
      <c r="AS71" s="3"/>
      <c r="AT71" s="3"/>
      <c r="AU71" s="3"/>
      <c r="AV71" s="83"/>
      <c r="AZ71" s="3"/>
      <c r="BA71" s="3"/>
      <c r="BB71" s="3"/>
      <c r="BC71" s="3"/>
      <c r="BJ71" s="83"/>
      <c r="BU71" s="3"/>
      <c r="BV71" s="3"/>
      <c r="BW71" s="3"/>
      <c r="BX71" s="83"/>
    </row>
    <row r="72" spans="1:76">
      <c r="A72" s="152"/>
      <c r="E72" s="1"/>
      <c r="F72" s="1"/>
      <c r="Q72" s="3"/>
      <c r="R72" s="3"/>
      <c r="S72" s="3"/>
      <c r="T72" s="83"/>
      <c r="X72" s="3"/>
      <c r="Y72" s="3"/>
      <c r="Z72" s="3"/>
      <c r="AA72" s="83"/>
      <c r="AE72" s="3"/>
      <c r="AF72" s="3"/>
      <c r="AG72" s="3"/>
      <c r="AH72" s="3"/>
      <c r="AS72" s="3"/>
      <c r="AT72" s="3"/>
      <c r="AU72" s="3"/>
      <c r="AV72" s="83"/>
      <c r="AZ72" s="3"/>
      <c r="BA72" s="3"/>
      <c r="BB72" s="3"/>
      <c r="BC72" s="3"/>
      <c r="BJ72" s="83"/>
      <c r="BU72" s="3"/>
      <c r="BV72" s="3"/>
      <c r="BW72" s="3"/>
      <c r="BX72" s="83"/>
    </row>
    <row r="73" spans="1:76">
      <c r="A73" s="152"/>
      <c r="E73" s="1"/>
      <c r="F73" s="1"/>
      <c r="Q73" s="3"/>
      <c r="R73" s="3"/>
      <c r="S73" s="3"/>
      <c r="T73" s="83"/>
      <c r="X73" s="3"/>
      <c r="Y73" s="3"/>
      <c r="Z73" s="3"/>
      <c r="AA73" s="83"/>
      <c r="AE73" s="3"/>
      <c r="AF73" s="3"/>
      <c r="AG73" s="3"/>
      <c r="AH73" s="3"/>
      <c r="AS73" s="3"/>
      <c r="AT73" s="3"/>
      <c r="AU73" s="3"/>
      <c r="AV73" s="83"/>
      <c r="AZ73" s="3"/>
      <c r="BA73" s="3"/>
      <c r="BB73" s="3"/>
      <c r="BC73" s="3"/>
      <c r="BJ73" s="83"/>
      <c r="BU73" s="3"/>
      <c r="BV73" s="3"/>
      <c r="BW73" s="3"/>
      <c r="BX73" s="83"/>
    </row>
    <row r="74" spans="1:76">
      <c r="A74" s="152"/>
      <c r="E74" s="1"/>
      <c r="F74" s="1"/>
      <c r="Q74" s="3"/>
      <c r="R74" s="3"/>
      <c r="S74" s="3"/>
      <c r="T74" s="83"/>
      <c r="X74" s="3"/>
      <c r="Y74" s="3"/>
      <c r="Z74" s="3"/>
      <c r="AA74" s="83"/>
      <c r="AE74" s="3"/>
      <c r="AF74" s="3"/>
      <c r="AG74" s="3"/>
      <c r="AH74" s="3"/>
      <c r="AS74" s="3"/>
      <c r="AT74" s="3"/>
      <c r="AU74" s="3"/>
      <c r="AV74" s="83"/>
      <c r="AZ74" s="3"/>
      <c r="BA74" s="3"/>
      <c r="BB74" s="3"/>
      <c r="BC74" s="3"/>
      <c r="BJ74" s="83"/>
      <c r="BU74" s="3"/>
      <c r="BV74" s="3"/>
      <c r="BW74" s="3"/>
      <c r="BX74" s="83"/>
    </row>
    <row r="75" spans="1:76">
      <c r="A75" s="152"/>
      <c r="E75" s="1"/>
      <c r="F75" s="1"/>
      <c r="Q75" s="3"/>
      <c r="R75" s="3"/>
      <c r="S75" s="3"/>
      <c r="T75" s="83"/>
      <c r="X75" s="3"/>
      <c r="Y75" s="3"/>
      <c r="Z75" s="3"/>
      <c r="AA75" s="83"/>
      <c r="AE75" s="3"/>
      <c r="AF75" s="3"/>
      <c r="AG75" s="3"/>
      <c r="AH75" s="3"/>
      <c r="AS75" s="3"/>
      <c r="AT75" s="3"/>
      <c r="AU75" s="3"/>
      <c r="AV75" s="83"/>
      <c r="AZ75" s="3"/>
      <c r="BA75" s="3"/>
      <c r="BB75" s="3"/>
      <c r="BC75" s="3"/>
      <c r="BJ75" s="83"/>
      <c r="BU75" s="3"/>
      <c r="BV75" s="3"/>
      <c r="BW75" s="3"/>
      <c r="BX75" s="83"/>
    </row>
    <row r="76" spans="1:76">
      <c r="A76" s="152"/>
      <c r="E76" s="1"/>
      <c r="F76" s="1"/>
      <c r="Q76" s="3"/>
      <c r="R76" s="3"/>
      <c r="S76" s="3"/>
      <c r="T76" s="83"/>
      <c r="X76" s="3"/>
      <c r="Y76" s="3"/>
      <c r="Z76" s="3"/>
      <c r="AA76" s="83"/>
      <c r="AE76" s="3"/>
      <c r="AF76" s="3"/>
      <c r="AG76" s="3"/>
      <c r="AH76" s="3"/>
      <c r="AS76" s="3"/>
      <c r="AT76" s="3"/>
      <c r="AU76" s="3"/>
      <c r="AV76" s="83"/>
      <c r="AZ76" s="3"/>
      <c r="BA76" s="3"/>
      <c r="BB76" s="3"/>
      <c r="BC76" s="3"/>
      <c r="BJ76" s="83"/>
      <c r="BU76" s="3"/>
      <c r="BV76" s="3"/>
      <c r="BW76" s="3"/>
      <c r="BX76" s="83"/>
    </row>
    <row r="77" spans="1:76">
      <c r="A77" s="152"/>
      <c r="E77" s="1"/>
      <c r="F77" s="1"/>
      <c r="Q77" s="3"/>
      <c r="R77" s="3"/>
      <c r="S77" s="3"/>
      <c r="T77" s="83"/>
      <c r="X77" s="3"/>
      <c r="Y77" s="3"/>
      <c r="Z77" s="3"/>
      <c r="AA77" s="83"/>
      <c r="AE77" s="3"/>
      <c r="AF77" s="3"/>
      <c r="AG77" s="3"/>
      <c r="AH77" s="3"/>
      <c r="AS77" s="3"/>
      <c r="AT77" s="3"/>
      <c r="AU77" s="3"/>
      <c r="AV77" s="83"/>
      <c r="AZ77" s="3"/>
      <c r="BA77" s="3"/>
      <c r="BB77" s="3"/>
      <c r="BC77" s="3"/>
      <c r="BJ77" s="83"/>
      <c r="BU77" s="3"/>
      <c r="BV77" s="3"/>
      <c r="BW77" s="3"/>
      <c r="BX77" s="83"/>
    </row>
    <row r="78" spans="1:76">
      <c r="A78" s="152"/>
      <c r="E78" s="1"/>
      <c r="F78" s="1"/>
      <c r="Q78" s="3"/>
      <c r="R78" s="3"/>
      <c r="S78" s="3"/>
      <c r="T78" s="83"/>
      <c r="X78" s="3"/>
      <c r="Y78" s="3"/>
      <c r="Z78" s="3"/>
      <c r="AA78" s="83"/>
      <c r="AE78" s="3"/>
      <c r="AF78" s="3"/>
      <c r="AG78" s="3"/>
      <c r="AH78" s="3"/>
      <c r="AS78" s="3"/>
      <c r="AT78" s="3"/>
      <c r="AU78" s="3"/>
      <c r="AV78" s="83"/>
      <c r="AZ78" s="3"/>
      <c r="BA78" s="3"/>
      <c r="BB78" s="3"/>
      <c r="BC78" s="3"/>
      <c r="BJ78" s="83"/>
      <c r="BU78" s="3"/>
      <c r="BV78" s="3"/>
      <c r="BW78" s="3"/>
      <c r="BX78" s="83"/>
    </row>
    <row r="79" spans="1:76">
      <c r="A79" s="152"/>
      <c r="E79" s="1"/>
      <c r="F79" s="1"/>
      <c r="Q79" s="3"/>
      <c r="R79" s="3"/>
      <c r="S79" s="3"/>
      <c r="T79" s="83"/>
      <c r="X79" s="3"/>
      <c r="Y79" s="3"/>
      <c r="Z79" s="3"/>
      <c r="AA79" s="83"/>
      <c r="AE79" s="3"/>
      <c r="AF79" s="3"/>
      <c r="AG79" s="3"/>
      <c r="AH79" s="3"/>
      <c r="AS79" s="3"/>
      <c r="AT79" s="3"/>
      <c r="AU79" s="3"/>
      <c r="AV79" s="83"/>
      <c r="AZ79" s="3"/>
      <c r="BA79" s="3"/>
      <c r="BB79" s="3"/>
      <c r="BC79" s="3"/>
      <c r="BJ79" s="83"/>
      <c r="BU79" s="3"/>
      <c r="BV79" s="3"/>
      <c r="BW79" s="3"/>
      <c r="BX79" s="83"/>
    </row>
    <row r="80" spans="1:76">
      <c r="A80" s="152"/>
      <c r="E80" s="1"/>
      <c r="F80" s="1"/>
      <c r="Q80" s="3"/>
      <c r="R80" s="3"/>
      <c r="S80" s="3"/>
      <c r="T80" s="83"/>
      <c r="X80" s="3"/>
      <c r="Y80" s="3"/>
      <c r="Z80" s="3"/>
      <c r="AA80" s="83"/>
      <c r="AE80" s="3"/>
      <c r="AF80" s="3"/>
      <c r="AG80" s="3"/>
      <c r="AH80" s="3"/>
      <c r="AS80" s="3"/>
      <c r="AT80" s="3"/>
      <c r="AU80" s="3"/>
      <c r="AV80" s="83"/>
      <c r="AZ80" s="3"/>
      <c r="BA80" s="3"/>
      <c r="BB80" s="3"/>
      <c r="BC80" s="3"/>
      <c r="BJ80" s="83"/>
      <c r="BU80" s="3"/>
      <c r="BV80" s="3"/>
      <c r="BW80" s="3"/>
      <c r="BX80" s="83"/>
    </row>
    <row r="81" spans="1:76">
      <c r="A81" s="152"/>
      <c r="E81" s="1"/>
      <c r="F81" s="1"/>
      <c r="Q81" s="3"/>
      <c r="R81" s="3"/>
      <c r="S81" s="3"/>
      <c r="T81" s="83"/>
      <c r="X81" s="3"/>
      <c r="Y81" s="3"/>
      <c r="Z81" s="3"/>
      <c r="AA81" s="83"/>
      <c r="AE81" s="3"/>
      <c r="AF81" s="3"/>
      <c r="AG81" s="3"/>
      <c r="AH81" s="3"/>
      <c r="AS81" s="3"/>
      <c r="AT81" s="3"/>
      <c r="AU81" s="3"/>
      <c r="AV81" s="83"/>
      <c r="AZ81" s="3"/>
      <c r="BA81" s="3"/>
      <c r="BB81" s="3"/>
      <c r="BC81" s="3"/>
      <c r="BJ81" s="83"/>
      <c r="BU81" s="3"/>
      <c r="BV81" s="3"/>
      <c r="BW81" s="3"/>
      <c r="BX81" s="83"/>
    </row>
    <row r="82" spans="1:76">
      <c r="A82" s="152"/>
      <c r="E82" s="1"/>
      <c r="F82" s="1"/>
      <c r="Q82" s="3"/>
      <c r="R82" s="3"/>
      <c r="S82" s="3"/>
      <c r="T82" s="83"/>
      <c r="X82" s="3"/>
      <c r="Y82" s="3"/>
      <c r="Z82" s="3"/>
      <c r="AA82" s="83"/>
      <c r="AE82" s="3"/>
      <c r="AF82" s="3"/>
      <c r="AG82" s="3"/>
      <c r="AH82" s="3"/>
      <c r="AS82" s="3"/>
      <c r="AT82" s="3"/>
      <c r="AU82" s="3"/>
      <c r="AV82" s="83"/>
      <c r="AZ82" s="3"/>
      <c r="BA82" s="3"/>
      <c r="BB82" s="3"/>
      <c r="BC82" s="3"/>
      <c r="BJ82" s="83"/>
      <c r="BU82" s="3"/>
      <c r="BV82" s="3"/>
      <c r="BW82" s="3"/>
      <c r="BX82" s="83"/>
    </row>
    <row r="83" spans="1:76">
      <c r="A83" s="152"/>
      <c r="E83" s="1"/>
      <c r="F83" s="1"/>
      <c r="Q83" s="3"/>
      <c r="R83" s="3"/>
      <c r="S83" s="3"/>
      <c r="T83" s="83"/>
      <c r="X83" s="3"/>
      <c r="Y83" s="3"/>
      <c r="Z83" s="3"/>
      <c r="AA83" s="83"/>
      <c r="AE83" s="3"/>
      <c r="AF83" s="3"/>
      <c r="AG83" s="3"/>
      <c r="AH83" s="3"/>
      <c r="AS83" s="3"/>
      <c r="AT83" s="3"/>
      <c r="AU83" s="3"/>
      <c r="AV83" s="83"/>
      <c r="AZ83" s="3"/>
      <c r="BA83" s="3"/>
      <c r="BB83" s="3"/>
      <c r="BC83" s="3"/>
      <c r="BJ83" s="83"/>
      <c r="BU83" s="3"/>
      <c r="BV83" s="3"/>
      <c r="BW83" s="3"/>
      <c r="BX83" s="83"/>
    </row>
    <row r="84" spans="1:76">
      <c r="A84" s="152"/>
      <c r="E84" s="1"/>
      <c r="F84" s="1"/>
      <c r="Q84" s="3"/>
      <c r="R84" s="3"/>
      <c r="S84" s="3"/>
      <c r="T84" s="83"/>
      <c r="X84" s="3"/>
      <c r="Y84" s="3"/>
      <c r="Z84" s="3"/>
      <c r="AA84" s="83"/>
      <c r="AE84" s="3"/>
      <c r="AF84" s="3"/>
      <c r="AG84" s="3"/>
      <c r="AH84" s="3"/>
      <c r="AS84" s="3"/>
      <c r="AT84" s="3"/>
      <c r="AU84" s="3"/>
      <c r="AV84" s="83"/>
      <c r="AZ84" s="3"/>
      <c r="BA84" s="3"/>
      <c r="BB84" s="3"/>
      <c r="BC84" s="3"/>
      <c r="BJ84" s="83"/>
      <c r="BU84" s="3"/>
      <c r="BV84" s="3"/>
      <c r="BW84" s="3"/>
      <c r="BX84" s="83"/>
    </row>
    <row r="85" spans="1:76">
      <c r="A85" s="152"/>
      <c r="E85" s="1"/>
      <c r="F85" s="1"/>
    </row>
    <row r="86" spans="1:76">
      <c r="A86" s="152"/>
      <c r="E86" s="1"/>
      <c r="F86" s="1"/>
    </row>
    <row r="87" spans="1:76">
      <c r="A87" s="152"/>
      <c r="E87" s="1"/>
      <c r="F87" s="1"/>
    </row>
    <row r="88" spans="1:76">
      <c r="A88" s="152"/>
      <c r="E88" s="1"/>
      <c r="F88" s="1"/>
    </row>
    <row r="89" spans="1:76" ht="12.75" customHeight="1">
      <c r="A89" s="152"/>
    </row>
    <row r="90" spans="1:76" ht="12.75" customHeight="1">
      <c r="A90" s="152"/>
    </row>
    <row r="91" spans="1:76" ht="12.75" customHeight="1">
      <c r="A91" s="152"/>
    </row>
    <row r="92" spans="1:76" ht="12.75" customHeight="1">
      <c r="A92" s="152"/>
    </row>
    <row r="93" spans="1:76" ht="12.75" customHeight="1">
      <c r="A93" s="152"/>
    </row>
  </sheetData>
  <hyperlinks>
    <hyperlink ref="G9" r:id="rId1"/>
    <hyperlink ref="G6" r:id="rId2"/>
    <hyperlink ref="G4" r:id="rId3"/>
    <hyperlink ref="G5" r:id="rId4"/>
    <hyperlink ref="G7" r:id="rId5"/>
    <hyperlink ref="G3" r:id="rId6"/>
    <hyperlink ref="V7" r:id="rId7"/>
    <hyperlink ref="G2" r:id="rId8"/>
    <hyperlink ref="O9" r:id="rId9"/>
    <hyperlink ref="G10" r:id="rId10"/>
    <hyperlink ref="G22" r:id="rId11"/>
    <hyperlink ref="G16" r:id="rId12"/>
    <hyperlink ref="G13" r:id="rId13"/>
    <hyperlink ref="G17" r:id="rId14" display="http://www.elections.state.md.us/voter_registration/monthly.html; "/>
    <hyperlink ref="O22" r:id="rId15"/>
    <hyperlink ref="G15" r:id="rId16"/>
    <hyperlink ref="O15" r:id="rId17"/>
    <hyperlink ref="O14" r:id="rId18" display="http://phillyelectionresults.com/"/>
    <hyperlink ref="O16" r:id="rId19"/>
    <hyperlink ref="O18" r:id="rId20"/>
    <hyperlink ref="O19" r:id="rId21"/>
    <hyperlink ref="V19" r:id="rId22"/>
    <hyperlink ref="G23" r:id="rId23"/>
    <hyperlink ref="O23" r:id="rId24"/>
    <hyperlink ref="O3" r:id="rId25"/>
    <hyperlink ref="O5" r:id="rId26"/>
    <hyperlink ref="O7" r:id="rId27"/>
    <hyperlink ref="O10" r:id="rId28"/>
    <hyperlink ref="O17" r:id="rId29"/>
    <hyperlink ref="O21" r:id="rId30"/>
    <hyperlink ref="V21" r:id="rId31"/>
    <hyperlink ref="O4" r:id="rId32"/>
    <hyperlink ref="G21" r:id="rId33"/>
    <hyperlink ref="G20" r:id="rId34"/>
    <hyperlink ref="G11" r:id="rId35"/>
    <hyperlink ref="G8" r:id="rId36"/>
    <hyperlink ref="BZ2" r:id="rId37"/>
    <hyperlink ref="AQ2" r:id="rId38"/>
    <hyperlink ref="O6" r:id="rId39"/>
    <hyperlink ref="V6" r:id="rId40" display="http://www.cityofboston.gov/images_documents/2013%20-%2009-24-13%20-%20Preliminary%20Municipal%20Election%20-%20Registration%20Numbers_tcm3-41564.pdf (registered voters); "/>
    <hyperlink ref="O11" r:id="rId41"/>
    <hyperlink ref="O13" r:id="rId42"/>
    <hyperlink ref="O20" r:id="rId43"/>
    <hyperlink ref="O2" r:id="rId44"/>
    <hyperlink ref="AC2" r:id="rId45"/>
    <hyperlink ref="AJ22" r:id="rId46"/>
    <hyperlink ref="AC22" r:id="rId47"/>
    <hyperlink ref="AJ21" r:id="rId48"/>
    <hyperlink ref="AC21" r:id="rId49"/>
    <hyperlink ref="AJ18" r:id="rId50"/>
    <hyperlink ref="AC18" r:id="rId51"/>
    <hyperlink ref="AC3" r:id="rId52"/>
    <hyperlink ref="AC4" r:id="rId53"/>
    <hyperlink ref="AC5" r:id="rId54"/>
    <hyperlink ref="AC7" r:id="rId55"/>
    <hyperlink ref="AC9" r:id="rId56"/>
    <hyperlink ref="AC10" r:id="rId57"/>
    <hyperlink ref="AC13" r:id="rId58"/>
    <hyperlink ref="AC16" r:id="rId59"/>
    <hyperlink ref="AC20" r:id="rId60"/>
    <hyperlink ref="AC19" r:id="rId61"/>
    <hyperlink ref="AC23" r:id="rId62"/>
    <hyperlink ref="AX11" r:id="rId63"/>
    <hyperlink ref="AQ11" r:id="rId64"/>
    <hyperlink ref="AC11" r:id="rId65"/>
    <hyperlink ref="AJ16" r:id="rId66"/>
    <hyperlink ref="AQ3" r:id="rId67"/>
    <hyperlink ref="AQ4" r:id="rId68"/>
    <hyperlink ref="AQ5" r:id="rId69"/>
    <hyperlink ref="AQ7" r:id="rId70"/>
    <hyperlink ref="AX7" r:id="rId71"/>
    <hyperlink ref="AQ6" r:id="rId72" display="http://www.cityofboston.gov/Images_Documents/2005%20-%2011-08-05%20-%20November%208%2C%202005%20-%20Municipal%20Election%20-%20Registration%20numbers%20and%20Ballots%20Cast_tcm3-26168.pdf"/>
    <hyperlink ref="AQ9" r:id="rId73"/>
    <hyperlink ref="AQ10" r:id="rId74"/>
    <hyperlink ref="AX14" r:id="rId75" display="http://www.seventy.org/Downloads/Election_Returns_&amp;_Data/2003_Municipal_Primary/03_May_Primary_Voter_Turnout_Stats_Party_and_Ward.pdf"/>
    <hyperlink ref="AQ13" r:id="rId76"/>
    <hyperlink ref="AX13" r:id="rId77"/>
    <hyperlink ref="AQ16" r:id="rId78"/>
    <hyperlink ref="AX16" r:id="rId79"/>
    <hyperlink ref="AQ18" r:id="rId80"/>
    <hyperlink ref="AQ20" r:id="rId81"/>
    <hyperlink ref="AQ19" r:id="rId82"/>
    <hyperlink ref="AQ21" r:id="rId83"/>
    <hyperlink ref="AQ22" r:id="rId84"/>
    <hyperlink ref="AQ23" r:id="rId85"/>
    <hyperlink ref="BE11" r:id="rId86"/>
    <hyperlink ref="BL11" r:id="rId87"/>
    <hyperlink ref="V13" r:id="rId88"/>
    <hyperlink ref="V10" r:id="rId89"/>
  </hyperlinks>
  <pageMargins left="0.75" right="0.75" top="1" bottom="1" header="0.5" footer="0.5"/>
  <pageSetup paperSize="9" orientation="portrait" horizontalDpi="300" verticalDpi="300" r:id="rId90"/>
  <headerFooter alignWithMargins="0"/>
</worksheet>
</file>

<file path=xl/worksheets/sheet2.xml><?xml version="1.0" encoding="utf-8"?>
<worksheet xmlns="http://schemas.openxmlformats.org/spreadsheetml/2006/main" xmlns:r="http://schemas.openxmlformats.org/officeDocument/2006/relationships">
  <dimension ref="A1:A11"/>
  <sheetViews>
    <sheetView workbookViewId="0">
      <selection activeCell="A4" sqref="A4"/>
    </sheetView>
  </sheetViews>
  <sheetFormatPr defaultRowHeight="12.75"/>
  <cols>
    <col min="1" max="1" width="119.140625" customWidth="1"/>
  </cols>
  <sheetData>
    <row r="1" spans="1:1">
      <c r="A1" s="4" t="s">
        <v>279</v>
      </c>
    </row>
    <row r="3" spans="1:1">
      <c r="A3" t="s">
        <v>280</v>
      </c>
    </row>
    <row r="4" spans="1:1">
      <c r="A4" t="s">
        <v>281</v>
      </c>
    </row>
    <row r="5" spans="1:1">
      <c r="A5" t="s">
        <v>282</v>
      </c>
    </row>
    <row r="6" spans="1:1">
      <c r="A6" t="s">
        <v>283</v>
      </c>
    </row>
    <row r="7" spans="1:1">
      <c r="A7" t="s">
        <v>327</v>
      </c>
    </row>
    <row r="8" spans="1:1">
      <c r="A8" t="s">
        <v>326</v>
      </c>
    </row>
    <row r="9" spans="1:1">
      <c r="A9" t="s">
        <v>284</v>
      </c>
    </row>
    <row r="10" spans="1:1">
      <c r="A10" t="s">
        <v>285</v>
      </c>
    </row>
    <row r="11" spans="1:1">
      <c r="A11" t="s">
        <v>286</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Charts</vt:lpstr>
      </vt:variant>
      <vt:variant>
        <vt:i4>3</vt:i4>
      </vt:variant>
    </vt:vector>
  </HeadingPairs>
  <TitlesOfParts>
    <vt:vector size="5" baseType="lpstr">
      <vt:lpstr>Data</vt:lpstr>
      <vt:lpstr>Read Me</vt:lpstr>
      <vt:lpstr>Most Recent</vt:lpstr>
      <vt:lpstr>Last Two</vt:lpstr>
      <vt:lpstr>Last Three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RichieTerrell</dc:creator>
  <cp:lastModifiedBy>intern</cp:lastModifiedBy>
  <cp:lastPrinted>2012-03-01T15:46:01Z</cp:lastPrinted>
  <dcterms:created xsi:type="dcterms:W3CDTF">2011-11-19T15:18:50Z</dcterms:created>
  <dcterms:modified xsi:type="dcterms:W3CDTF">2014-07-09T16:43:47Z</dcterms:modified>
</cp:coreProperties>
</file>